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355" windowHeight="8520" activeTab="1"/>
  </bookViews>
  <sheets>
    <sheet name="C+G IULIE 16" sheetId="1" r:id="rId1"/>
    <sheet name="PENS.40% IULIE 16" sheetId="2" r:id="rId2"/>
    <sheet name="ADO IULIE 16" sheetId="3" r:id="rId3"/>
    <sheet name="INS.IULIE 16" sheetId="4" r:id="rId4"/>
    <sheet name="MIXT IULIE 16" sheetId="5" r:id="rId5"/>
    <sheet name="ONC.IULIE 16" sheetId="6" r:id="rId6"/>
    <sheet name="POSTR.IULIE 16" sheetId="7" r:id="rId7"/>
    <sheet name="PRADER WILLI" sheetId="8" r:id="rId8"/>
    <sheet name="TESTE DIABET IULIE 16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<sst xmlns="http://schemas.openxmlformats.org/spreadsheetml/2006/main" count="1285" uniqueCount="550">
  <si>
    <t xml:space="preserve"> </t>
  </si>
  <si>
    <t>FARMACIA</t>
  </si>
  <si>
    <t>ABIES ALBA FARM</t>
  </si>
  <si>
    <t>ZALAU</t>
  </si>
  <si>
    <t>IP</t>
  </si>
  <si>
    <t>SC CYNARA FARM SRL</t>
  </si>
  <si>
    <t>BOCSA</t>
  </si>
  <si>
    <t>NUSFALAU</t>
  </si>
  <si>
    <t>SC FARMACIA DIANA SRL</t>
  </si>
  <si>
    <t>CEHU</t>
  </si>
  <si>
    <t xml:space="preserve">FARMALEX SRL </t>
  </si>
  <si>
    <t>JIBOU</t>
  </si>
  <si>
    <t>SC FARMATRIS SRL</t>
  </si>
  <si>
    <t>SIMLEU</t>
  </si>
  <si>
    <t>SC FARMO MED  SRL</t>
  </si>
  <si>
    <t>IGIENA TEHNOFARM</t>
  </si>
  <si>
    <t>SC IHTIS  IMPEX SRL</t>
  </si>
  <si>
    <t>ILEANDA</t>
  </si>
  <si>
    <t>SC INOCENTIA FARM SRL</t>
  </si>
  <si>
    <t>ALMAS</t>
  </si>
  <si>
    <t>SC LAVI - DAN SRL</t>
  </si>
  <si>
    <t>ROMANASI</t>
  </si>
  <si>
    <t xml:space="preserve">SC MA IMPEX  SRL </t>
  </si>
  <si>
    <t>SC PAEONIA  COM SRL</t>
  </si>
  <si>
    <t>SC PRIMA FARM SRL</t>
  </si>
  <si>
    <t>SC REMEDIA FARM SRL</t>
  </si>
  <si>
    <t>CRASNA</t>
  </si>
  <si>
    <t>SC SANA FARM  SRL</t>
  </si>
  <si>
    <t>SC SALVOFARM  SRL</t>
  </si>
  <si>
    <t>SC SILVAFARM  SRL</t>
  </si>
  <si>
    <t>FARMADEX</t>
  </si>
  <si>
    <t>PROFARM  SRL</t>
  </si>
  <si>
    <t>ALTHEA SRL</t>
  </si>
  <si>
    <t>SENSIBLU SRL</t>
  </si>
  <si>
    <t>BUCURESTI</t>
  </si>
  <si>
    <t xml:space="preserve">ARTRIX </t>
  </si>
  <si>
    <t>CREACA</t>
  </si>
  <si>
    <t>SIMLEU SILVANIEI</t>
  </si>
  <si>
    <t>RUS</t>
  </si>
  <si>
    <t>CLUJ NAPOCA</t>
  </si>
  <si>
    <t>PERLA MEDIFARM</t>
  </si>
  <si>
    <t xml:space="preserve">HACOFARM </t>
  </si>
  <si>
    <t>VARSOLT</t>
  </si>
  <si>
    <t>CAPSELLA FARM</t>
  </si>
  <si>
    <t>FARM MEDITRINA</t>
  </si>
  <si>
    <t>SUFLET FARM</t>
  </si>
  <si>
    <t xml:space="preserve">TOTAL </t>
  </si>
  <si>
    <t>JUDETUL   SALAJ</t>
  </si>
  <si>
    <t>CASA DE ASIGURARI DE SANATATE</t>
  </si>
  <si>
    <t xml:space="preserve">        MEDICAMENTE      -</t>
  </si>
  <si>
    <t>PENSIONARI 40%</t>
  </si>
  <si>
    <t>6605 03 01</t>
  </si>
  <si>
    <t>OR-DIN PLATA</t>
  </si>
  <si>
    <t>Nr.  Con-tract 2014</t>
  </si>
  <si>
    <t>CONT</t>
  </si>
  <si>
    <t>Banca/  trezoreria</t>
  </si>
  <si>
    <t>NR. SI DATA FACT.</t>
  </si>
  <si>
    <t>VALOARE</t>
  </si>
  <si>
    <t>TOTAL PLATA</t>
  </si>
  <si>
    <t xml:space="preserve">SC FARMACIA BELLADONNA SRL </t>
  </si>
  <si>
    <t>SC FARMACIA  DAMIAN SRL</t>
  </si>
  <si>
    <t xml:space="preserve">SC FARMACIA GALLENUS  SRL </t>
  </si>
  <si>
    <t>SC HUMANITAS SRL</t>
  </si>
  <si>
    <t>SC FARMACIA HIPOCRATE SRL</t>
  </si>
  <si>
    <t xml:space="preserve">SC PANACEEA PHARM SRL  </t>
  </si>
  <si>
    <t>SC FARMACIA REMEDIUM SRL</t>
  </si>
  <si>
    <t>IRIS PLUS SRL</t>
  </si>
  <si>
    <t>PITESTI</t>
  </si>
  <si>
    <t xml:space="preserve"> ZALAU</t>
  </si>
  <si>
    <t>ANGELA FARM</t>
  </si>
  <si>
    <t>AMA FARM</t>
  </si>
  <si>
    <t>ADONIS FARM</t>
  </si>
  <si>
    <t>CEDRUS FARM</t>
  </si>
  <si>
    <t>FLAVIOR FARM</t>
  </si>
  <si>
    <t>SC  S.I.E.P.C.O.F.A.R  SA</t>
  </si>
  <si>
    <t>MAGNOLIA FARM</t>
  </si>
  <si>
    <t>VIRIDIS IMPEX FARM</t>
  </si>
  <si>
    <t>ORADEA</t>
  </si>
  <si>
    <t>FARMACIA ASTRALIS</t>
  </si>
  <si>
    <t>DIANTHUS FARM SRL</t>
  </si>
  <si>
    <t>DUCFARM SRL</t>
  </si>
  <si>
    <t>FARMACIA GULIVER</t>
  </si>
  <si>
    <t>SIBPHARMAMED SRL</t>
  </si>
  <si>
    <t>SIBIU</t>
  </si>
  <si>
    <t xml:space="preserve">MISTRAL SRL </t>
  </si>
  <si>
    <t>STEJERAN SRL</t>
  </si>
  <si>
    <t xml:space="preserve"> HUEDIN</t>
  </si>
  <si>
    <t>PETAL FARM SRL</t>
  </si>
  <si>
    <t xml:space="preserve"> DEJ</t>
  </si>
  <si>
    <t xml:space="preserve">TISAPOTHEKER MESESENII </t>
  </si>
  <si>
    <t>DE JOS</t>
  </si>
  <si>
    <t>SC GEDEON RICHTER</t>
  </si>
  <si>
    <t>TG. MURES</t>
  </si>
  <si>
    <t>CGV PHARMA SRL</t>
  </si>
  <si>
    <t>ALESD</t>
  </si>
  <si>
    <t>ECO- VARSACTIV SRL</t>
  </si>
  <si>
    <t>CUZAPLAC</t>
  </si>
  <si>
    <t>SAG</t>
  </si>
  <si>
    <t>DAVD ADAM</t>
  </si>
  <si>
    <t>SUPLACU DE BARCAU</t>
  </si>
  <si>
    <t>TILEAGD</t>
  </si>
  <si>
    <t xml:space="preserve">BORIKATHA FARM </t>
  </si>
  <si>
    <t>BORLA</t>
  </si>
  <si>
    <t xml:space="preserve">Intocmit </t>
  </si>
  <si>
    <t>Balajel Aurica</t>
  </si>
  <si>
    <t>CEDENT BELLADONNA IP</t>
  </si>
  <si>
    <t>Nr.  Con-tract cesiune</t>
  </si>
  <si>
    <t>CESIONAR</t>
  </si>
  <si>
    <t>MEDIPLUS EXIM MOGOSOAIA</t>
  </si>
  <si>
    <t>TOTAL CESIUNI</t>
  </si>
  <si>
    <t>TOTAL PLATI</t>
  </si>
  <si>
    <t xml:space="preserve">        MATERIALE  PROGRAM DIABET - TESTE COPII - TESTE ADULTI   </t>
  </si>
  <si>
    <t>6605 03 03</t>
  </si>
  <si>
    <t>Nr.  Con-tract 2010</t>
  </si>
  <si>
    <t>SC REMEDIAFARM SRL</t>
  </si>
  <si>
    <t>ARTRIX ZALAU</t>
  </si>
  <si>
    <t>FARMACIA MEDITRINA</t>
  </si>
  <si>
    <t>6605 03 02</t>
  </si>
  <si>
    <t>Nr.  Con-tract 2013</t>
  </si>
  <si>
    <t>1308/01.08.16part.</t>
  </si>
  <si>
    <t xml:space="preserve">        MEDICAMENTE  PROGRAM DIABET - ADO       </t>
  </si>
  <si>
    <t>PETAL FARM SRL DEJ</t>
  </si>
  <si>
    <t>HACOFARM HUEDIN</t>
  </si>
  <si>
    <t>DAVID ADAM</t>
  </si>
  <si>
    <t>SUPLACAU DE BARCAU</t>
  </si>
  <si>
    <t>BORIKATHA FARM</t>
  </si>
  <si>
    <t xml:space="preserve"> LUNA IUNIE  2016</t>
  </si>
  <si>
    <t xml:space="preserve">     MEDICAMENTE  GRATUITE COMPENSATE        </t>
  </si>
  <si>
    <t>Nr.  Con-tract 2016</t>
  </si>
  <si>
    <t>0278/02.08.2016</t>
  </si>
  <si>
    <t>Dume Tatiana</t>
  </si>
  <si>
    <t xml:space="preserve">        MEDICAMENTE  GRATUITE COMPENSATE - FACTURI CESIONATE</t>
  </si>
  <si>
    <t>CEDENT REMEDIA  FARM    ZALAU</t>
  </si>
  <si>
    <t>21</t>
  </si>
  <si>
    <t xml:space="preserve">ROMASTRU TRADING SRL </t>
  </si>
  <si>
    <t>CEDENT FLAVIOR SIMLEU SILVANIEI</t>
  </si>
  <si>
    <t xml:space="preserve">        MEDICAMENTE  PROGRAM - PRADER WILLI</t>
  </si>
  <si>
    <t>LUNA IULIE  2016</t>
  </si>
  <si>
    <t>28.09.2016</t>
  </si>
  <si>
    <t>46/01.08.16</t>
  </si>
  <si>
    <t>LUNA IULIE 2016</t>
  </si>
  <si>
    <t>1110/01.08.16</t>
  </si>
  <si>
    <t>268/02.08.16</t>
  </si>
  <si>
    <t>0280/02.08.16</t>
  </si>
  <si>
    <t>180/05.08.16</t>
  </si>
  <si>
    <t>187/06.09.16part.</t>
  </si>
  <si>
    <t xml:space="preserve"> 102/01.08.16</t>
  </si>
  <si>
    <t>1008/03.08.16</t>
  </si>
  <si>
    <t>121/01.08.16</t>
  </si>
  <si>
    <t>1225/01.08.16</t>
  </si>
  <si>
    <t>171/01.08.16</t>
  </si>
  <si>
    <t>49/01.08.16</t>
  </si>
  <si>
    <t>3050/03.08.16</t>
  </si>
  <si>
    <t>3073/03.08.16</t>
  </si>
  <si>
    <t>0000147/02.08.16</t>
  </si>
  <si>
    <t>1309/01.08.16</t>
  </si>
  <si>
    <t>858/04.08.16</t>
  </si>
  <si>
    <t>123/03.08.16</t>
  </si>
  <si>
    <t>100115/03.08.16</t>
  </si>
  <si>
    <t>300100/03.08.16</t>
  </si>
  <si>
    <t>200110/02.08.16</t>
  </si>
  <si>
    <t>400111/04.08.16</t>
  </si>
  <si>
    <t>0036520/01.08.16</t>
  </si>
  <si>
    <t>0037067/01.08.16</t>
  </si>
  <si>
    <t>0000673/01.08.16</t>
  </si>
  <si>
    <t>869/02.08.16</t>
  </si>
  <si>
    <t>00228/02.08.16</t>
  </si>
  <si>
    <t>16500151/03.08.16</t>
  </si>
  <si>
    <t>34800004/03.08.16</t>
  </si>
  <si>
    <t>16500147/05.07.16</t>
  </si>
  <si>
    <t>322/04.08.16</t>
  </si>
  <si>
    <t>187/01.08.16</t>
  </si>
  <si>
    <t>660/01.08.16</t>
  </si>
  <si>
    <t>2573/02.08.16</t>
  </si>
  <si>
    <t>5540786/01.08.16</t>
  </si>
  <si>
    <t>1002/04.08.16</t>
  </si>
  <si>
    <t>386/01.08.16</t>
  </si>
  <si>
    <t>403/01.08.16</t>
  </si>
  <si>
    <t>33/04.08.16</t>
  </si>
  <si>
    <t>112060003/01.08.16</t>
  </si>
  <si>
    <t>97/05.08.16</t>
  </si>
  <si>
    <t>46A/01.08.16</t>
  </si>
  <si>
    <t>158/01.08.16</t>
  </si>
  <si>
    <t xml:space="preserve">        MEDICAMENTE  PROGRAM - POSTRANSPLANT </t>
  </si>
  <si>
    <t>1109/01.08.16</t>
  </si>
  <si>
    <t>100112/03.08.16</t>
  </si>
  <si>
    <t>400108/04.08.16</t>
  </si>
  <si>
    <t>00227/02.08.16</t>
  </si>
  <si>
    <t>112060002/01.08.16</t>
  </si>
  <si>
    <t xml:space="preserve">        MEDICAMENTE  PROGRAM  ONCOLOGIE</t>
  </si>
  <si>
    <t>2056/01.08.16</t>
  </si>
  <si>
    <t>265/02.08.16</t>
  </si>
  <si>
    <t>0279/02.08.16</t>
  </si>
  <si>
    <t>179/05.08.16</t>
  </si>
  <si>
    <t>170/01.08.16</t>
  </si>
  <si>
    <t>1308/01.08.16</t>
  </si>
  <si>
    <t>1319/01.09.16part.</t>
  </si>
  <si>
    <t>857/04.08.16</t>
  </si>
  <si>
    <t>122/03.08.16</t>
  </si>
  <si>
    <t>200109/02.08.16</t>
  </si>
  <si>
    <t>300099/03.08.16</t>
  </si>
  <si>
    <t>8700141/03.08.16</t>
  </si>
  <si>
    <t>16500150/03.08.16</t>
  </si>
  <si>
    <t>184/01.08.16</t>
  </si>
  <si>
    <t>1001/04.08.16</t>
  </si>
  <si>
    <t>92000486/01.08.16</t>
  </si>
  <si>
    <t>385/01.08.16</t>
  </si>
  <si>
    <t>402/01.08.16</t>
  </si>
  <si>
    <t>157/01.08.16</t>
  </si>
  <si>
    <t xml:space="preserve">        MEDICAMENTE  PROGRAM DIABET - MIXT </t>
  </si>
  <si>
    <t>101/01.08.16</t>
  </si>
  <si>
    <t>3007/03.08.16</t>
  </si>
  <si>
    <t>120/01.08.16</t>
  </si>
  <si>
    <t>1224/01.08.16</t>
  </si>
  <si>
    <t>3059/03.08.16</t>
  </si>
  <si>
    <t>0000146/02.08.16</t>
  </si>
  <si>
    <t>0037066/01.08.16</t>
  </si>
  <si>
    <t>0000672/01.08.16</t>
  </si>
  <si>
    <t>866/02.08.16</t>
  </si>
  <si>
    <t>34800003/03.08.16</t>
  </si>
  <si>
    <t>659/01.08.16</t>
  </si>
  <si>
    <t>2572/02.08.16</t>
  </si>
  <si>
    <t>TOTAL DIABET</t>
  </si>
  <si>
    <t xml:space="preserve">        MEDICAMENTE  PROGRAM DIABET - INSULINE     </t>
  </si>
  <si>
    <t>0271/01.08.16</t>
  </si>
  <si>
    <t>0274/01.08.16</t>
  </si>
  <si>
    <t>2065/03.08.16</t>
  </si>
  <si>
    <t>124/01.08.16</t>
  </si>
  <si>
    <t>167/01.08.16</t>
  </si>
  <si>
    <t>3072/03.08.16</t>
  </si>
  <si>
    <t>0036519/01.08.16</t>
  </si>
  <si>
    <t>321/04.08.16</t>
  </si>
  <si>
    <t>5540784/01.08.16</t>
  </si>
  <si>
    <t>32/04.08.16</t>
  </si>
  <si>
    <t>96/05.08.16</t>
  </si>
  <si>
    <t>45A/01.08.16</t>
  </si>
  <si>
    <t>3055/01.08.16</t>
  </si>
  <si>
    <t>4055/01.08.16</t>
  </si>
  <si>
    <t>5055/01.08.16</t>
  </si>
  <si>
    <t>0057/02.08.16</t>
  </si>
  <si>
    <t>95/01.08.16</t>
  </si>
  <si>
    <t>1057/03.08.16</t>
  </si>
  <si>
    <t>2057/03.08.16</t>
  </si>
  <si>
    <t>3056/03.08.16</t>
  </si>
  <si>
    <t>67/01.08.16</t>
  </si>
  <si>
    <t>109/02.08.16</t>
  </si>
  <si>
    <t>112/02.08.16</t>
  </si>
  <si>
    <t>97/01.08.16</t>
  </si>
  <si>
    <t>57/02.08.16</t>
  </si>
  <si>
    <t>74/03.08.16</t>
  </si>
  <si>
    <t>3063/03.08.16</t>
  </si>
  <si>
    <t>3066/03.08.16</t>
  </si>
  <si>
    <t>3069/03.08.16</t>
  </si>
  <si>
    <t>307/01.08.16</t>
  </si>
  <si>
    <t>374/03.08.16</t>
  </si>
  <si>
    <t>503/01.08.16</t>
  </si>
  <si>
    <t>0309/01.08.16</t>
  </si>
  <si>
    <t>00231/02.08.16</t>
  </si>
  <si>
    <t>53/03.08.16</t>
  </si>
  <si>
    <t>284/04.08.16</t>
  </si>
  <si>
    <t>0045/02.08.16</t>
  </si>
  <si>
    <t>0402A/02.08.16</t>
  </si>
  <si>
    <t>181/01.08.16</t>
  </si>
  <si>
    <t>656/01.08.16</t>
  </si>
  <si>
    <t>97300057/01.08.16</t>
  </si>
  <si>
    <t>60045/01.08.16</t>
  </si>
  <si>
    <t>80040/01.08.16</t>
  </si>
  <si>
    <t>226/01.18.16</t>
  </si>
  <si>
    <t>19/01.08.16</t>
  </si>
  <si>
    <t>360/01.08.16</t>
  </si>
  <si>
    <t>57/03.08.16</t>
  </si>
  <si>
    <t>45/02.08.16</t>
  </si>
  <si>
    <t>44/03.08.16</t>
  </si>
  <si>
    <t>26.08.2016</t>
  </si>
  <si>
    <t>1111/01.08.16</t>
  </si>
  <si>
    <t>205701.08.16</t>
  </si>
  <si>
    <t>3056/01.08.16</t>
  </si>
  <si>
    <t>4056/01.08.16</t>
  </si>
  <si>
    <t>5056/01.08.16</t>
  </si>
  <si>
    <t>0056/02.08.16</t>
  </si>
  <si>
    <t>92/01.08.16</t>
  </si>
  <si>
    <t>94/01.08.16</t>
  </si>
  <si>
    <t>1056/03.08.16</t>
  </si>
  <si>
    <t>2056/03.08.16</t>
  </si>
  <si>
    <t>3055/03.08.16</t>
  </si>
  <si>
    <t>266/02.08.16</t>
  </si>
  <si>
    <t>0270/01.08.16</t>
  </si>
  <si>
    <t>0273/01.08.16</t>
  </si>
  <si>
    <t>0276/01.08.16</t>
  </si>
  <si>
    <t>0290/05.09.16part</t>
  </si>
  <si>
    <t>178/05.08.16</t>
  </si>
  <si>
    <t>66/01.08.16</t>
  </si>
  <si>
    <t>100/01.08.16</t>
  </si>
  <si>
    <t>2064/03.08.16</t>
  </si>
  <si>
    <t>3006/03.08.16</t>
  </si>
  <si>
    <t>111/08.02.16</t>
  </si>
  <si>
    <t>114/02.08.16</t>
  </si>
  <si>
    <t>96/01.08.16</t>
  </si>
  <si>
    <t>238/01.08.16</t>
  </si>
  <si>
    <t>56/02.08.16</t>
  </si>
  <si>
    <t>75/03.08.16</t>
  </si>
  <si>
    <t>119/01.08.16</t>
  </si>
  <si>
    <t>123/01.08.16</t>
  </si>
  <si>
    <t>1226/01.08.16</t>
  </si>
  <si>
    <t>166/01.08.16</t>
  </si>
  <si>
    <t>169/01.08.16</t>
  </si>
  <si>
    <t>47/01.08.16</t>
  </si>
  <si>
    <t>3061/03.08.16</t>
  </si>
  <si>
    <t>3064/03.08.16</t>
  </si>
  <si>
    <t>3067/03.08.16</t>
  </si>
  <si>
    <t>3070/03.08.16</t>
  </si>
  <si>
    <t>3074/03.08.16</t>
  </si>
  <si>
    <t>306/01.08.16</t>
  </si>
  <si>
    <t>0000148/02.08.16</t>
  </si>
  <si>
    <t>48/01.08.16</t>
  </si>
  <si>
    <t>1310/01.08.16</t>
  </si>
  <si>
    <t>856/04.08.16</t>
  </si>
  <si>
    <t>373/03.08.16</t>
  </si>
  <si>
    <t>119/03.08.16</t>
  </si>
  <si>
    <t>121/03.08.16</t>
  </si>
  <si>
    <t>100113/03.08.16</t>
  </si>
  <si>
    <t>200111/02.08.16</t>
  </si>
  <si>
    <t>300101/03.08.16</t>
  </si>
  <si>
    <t>400109/04.08.16</t>
  </si>
  <si>
    <t>0036518/01.08.16</t>
  </si>
  <si>
    <t>0037065/01.08.16</t>
  </si>
  <si>
    <t>0000674/01.08.16</t>
  </si>
  <si>
    <t>867/02.08.16</t>
  </si>
  <si>
    <t>502/01.08.16</t>
  </si>
  <si>
    <t>0310/01.08.16</t>
  </si>
  <si>
    <t>00226/02.08.16</t>
  </si>
  <si>
    <t>00230/02.08.16</t>
  </si>
  <si>
    <t>54/03.08.16</t>
  </si>
  <si>
    <t>285/04.08.16</t>
  </si>
  <si>
    <t>8700140/03.08.16</t>
  </si>
  <si>
    <t>16500149/03.08.16</t>
  </si>
  <si>
    <t>34800002/03.08.16</t>
  </si>
  <si>
    <t>0046/02.08.16</t>
  </si>
  <si>
    <t>0403A/02.08.16</t>
  </si>
  <si>
    <t>320/04.08.16</t>
  </si>
  <si>
    <t>182/01.08.16</t>
  </si>
  <si>
    <t>185/01.08.16</t>
  </si>
  <si>
    <t>657/01.08.16</t>
  </si>
  <si>
    <t>661/01.08.16</t>
  </si>
  <si>
    <t>2574/02.08.16</t>
  </si>
  <si>
    <t>5540787/01.08.16</t>
  </si>
  <si>
    <t>1004/04.08.16</t>
  </si>
  <si>
    <t>92000485/01.08.16</t>
  </si>
  <si>
    <t>97300056/01.08.16</t>
  </si>
  <si>
    <t>384/01.08.16</t>
  </si>
  <si>
    <t>404/01.08.16</t>
  </si>
  <si>
    <t>60046/01.08.16</t>
  </si>
  <si>
    <t>80041/01.08.16</t>
  </si>
  <si>
    <t>20/01.08.16</t>
  </si>
  <si>
    <t>227/01.08.16</t>
  </si>
  <si>
    <t>34/04.08.16</t>
  </si>
  <si>
    <t>112060000/01.08.16</t>
  </si>
  <si>
    <t>361/01.08.16</t>
  </si>
  <si>
    <t>95/05.08.16</t>
  </si>
  <si>
    <t>56/03.08.16</t>
  </si>
  <si>
    <t>46/02.08.16</t>
  </si>
  <si>
    <t>47A/01.08.16</t>
  </si>
  <si>
    <t>155/01.08.16</t>
  </si>
  <si>
    <t>43/03.06.16</t>
  </si>
  <si>
    <t xml:space="preserve">                      IULIE 2016</t>
  </si>
  <si>
    <t>25.09.2016</t>
  </si>
  <si>
    <t>1112/01.08.2016</t>
  </si>
  <si>
    <t>2058/01.08.2016</t>
  </si>
  <si>
    <t>3057/01.08.2016</t>
  </si>
  <si>
    <t>4057/01.08.2016</t>
  </si>
  <si>
    <t>5057/01.08.2016</t>
  </si>
  <si>
    <t>1111/01.08.2016</t>
  </si>
  <si>
    <t>2057/01.08.2016</t>
  </si>
  <si>
    <t>3056/01.08.2016</t>
  </si>
  <si>
    <t>4056/01.08.2016</t>
  </si>
  <si>
    <t>5056/01.08.2016</t>
  </si>
  <si>
    <t>0056/02.08.2016</t>
  </si>
  <si>
    <t>91/01.08.2016</t>
  </si>
  <si>
    <t>93/01.08.2016</t>
  </si>
  <si>
    <t>92/01.08.2016</t>
  </si>
  <si>
    <t>94/01.08.2016</t>
  </si>
  <si>
    <t>1055/03.08.2016</t>
  </si>
  <si>
    <t>2055/03.08.2016</t>
  </si>
  <si>
    <t>3054/03.08.2016</t>
  </si>
  <si>
    <t>1056/03.08.2016</t>
  </si>
  <si>
    <t>2056/03.08.2016</t>
  </si>
  <si>
    <t>3055/03.08.2016</t>
  </si>
  <si>
    <t>267/02.08.2016</t>
  </si>
  <si>
    <t>266/02.08.2016</t>
  </si>
  <si>
    <t>0269/01.08.2016</t>
  </si>
  <si>
    <t>0272/01.08.2016</t>
  </si>
  <si>
    <t>0275/01.08.2016</t>
  </si>
  <si>
    <t>0277/02.08.2016</t>
  </si>
  <si>
    <t>0270/01.08.2016</t>
  </si>
  <si>
    <t>0273/01.08.2016</t>
  </si>
  <si>
    <t>0276/01.08.2016</t>
  </si>
  <si>
    <t>0290/05.09.16part.</t>
  </si>
  <si>
    <t>177/05.08.2016</t>
  </si>
  <si>
    <t>178/05.08.2016</t>
  </si>
  <si>
    <t>65/01.08.2016</t>
  </si>
  <si>
    <t>66/01.08.2016</t>
  </si>
  <si>
    <t>99/01.08.2016</t>
  </si>
  <si>
    <t>100/01.08.2016</t>
  </si>
  <si>
    <t>3005/03.08.2016</t>
  </si>
  <si>
    <t>2063/03.08.2016</t>
  </si>
  <si>
    <t>2064/03.08.2016</t>
  </si>
  <si>
    <t>3006/03.08.2016</t>
  </si>
  <si>
    <t>110/02.08.2016</t>
  </si>
  <si>
    <t>113/02.08.2016</t>
  </si>
  <si>
    <t>111/02.08.2016</t>
  </si>
  <si>
    <t>114/02.08.2016</t>
  </si>
  <si>
    <t>95/01.08.2016</t>
  </si>
  <si>
    <t>237/01.08.2016</t>
  </si>
  <si>
    <t>337/01.08.2016</t>
  </si>
  <si>
    <t>96/01.08.2016</t>
  </si>
  <si>
    <t>238/01.08.2016</t>
  </si>
  <si>
    <t>55/02.08.2016</t>
  </si>
  <si>
    <t>56/02.08.2016</t>
  </si>
  <si>
    <t>76/03.08.2016</t>
  </si>
  <si>
    <t>75/03.08.2016</t>
  </si>
  <si>
    <t>118/01.08.2016</t>
  </si>
  <si>
    <t>122/01.08.2016</t>
  </si>
  <si>
    <t>119/01.08.2016</t>
  </si>
  <si>
    <t>123/01.08.2016</t>
  </si>
  <si>
    <t>1227/01.08.2016</t>
  </si>
  <si>
    <t>1226/01.08.2016</t>
  </si>
  <si>
    <t>165/01.08.2016</t>
  </si>
  <si>
    <t>168/01.08.2016</t>
  </si>
  <si>
    <t>166/01.08.2016</t>
  </si>
  <si>
    <t>169/01.08.2016</t>
  </si>
  <si>
    <t>48/01.08.2016</t>
  </si>
  <si>
    <t>47/01.08.2016</t>
  </si>
  <si>
    <t>3058/03.08.2016</t>
  </si>
  <si>
    <t>3062/03.08.2016</t>
  </si>
  <si>
    <t>3065/03.08.2016</t>
  </si>
  <si>
    <t>3068/03.08.2016</t>
  </si>
  <si>
    <t>3071/03.08.2016</t>
  </si>
  <si>
    <t>3061/03.08.2016</t>
  </si>
  <si>
    <t>3064/03.08.2016</t>
  </si>
  <si>
    <t>3067/03.08.2016</t>
  </si>
  <si>
    <t>3070/03.08.2016</t>
  </si>
  <si>
    <t>3074/03.08.2016</t>
  </si>
  <si>
    <t>305/01.08.2016</t>
  </si>
  <si>
    <t>306/01.08.2016</t>
  </si>
  <si>
    <t>0000149/02.08.2016</t>
  </si>
  <si>
    <t>0000148/02.08.2016</t>
  </si>
  <si>
    <t>1311/01.08.2016</t>
  </si>
  <si>
    <t>1310/01.08.2016</t>
  </si>
  <si>
    <t>855/04.08.2016</t>
  </si>
  <si>
    <t>856/04.08.2016</t>
  </si>
  <si>
    <t>372/03.08.2016</t>
  </si>
  <si>
    <t>373/03.08.2016</t>
  </si>
  <si>
    <t>118/03.08.2016</t>
  </si>
  <si>
    <t>120/03.08.2016</t>
  </si>
  <si>
    <t>124/03.08.2016</t>
  </si>
  <si>
    <t>119/03.08.2016</t>
  </si>
  <si>
    <t>121/03.08.2016</t>
  </si>
  <si>
    <t>100114/03.08.2016</t>
  </si>
  <si>
    <t>200112/02.08.2016</t>
  </si>
  <si>
    <t>300102/03.08.2016</t>
  </si>
  <si>
    <t>400110/04.08.2016</t>
  </si>
  <si>
    <t>100113/03.08.2016</t>
  </si>
  <si>
    <t>200111/02.08.2016</t>
  </si>
  <si>
    <t>300101/03.08.2016</t>
  </si>
  <si>
    <t>400109/04.08.2016</t>
  </si>
  <si>
    <t>0037064/01.08.2016</t>
  </si>
  <si>
    <t>0036517/01.08.2016</t>
  </si>
  <si>
    <t>0036518/01.08.2016</t>
  </si>
  <si>
    <t>0037065/01.08.2016</t>
  </si>
  <si>
    <t>0000675/01.08.2016</t>
  </si>
  <si>
    <t>0000674/01.08.2016</t>
  </si>
  <si>
    <t>868/02.08.2016</t>
  </si>
  <si>
    <t>867/02.08.2016</t>
  </si>
  <si>
    <t>501/01.08.2016</t>
  </si>
  <si>
    <t>502/01.08.2016</t>
  </si>
  <si>
    <t>0311/01.08.2016</t>
  </si>
  <si>
    <t>0310/01.08.2016</t>
  </si>
  <si>
    <t>00225/02.08.2016</t>
  </si>
  <si>
    <t>00229/02.08.2016</t>
  </si>
  <si>
    <t>00226/02.08.2016</t>
  </si>
  <si>
    <t>00230/02.08.2016</t>
  </si>
  <si>
    <t>55/03.08.2016</t>
  </si>
  <si>
    <t>54/03.08.2016</t>
  </si>
  <si>
    <t>285/04.08.2016</t>
  </si>
  <si>
    <t>8700139/03.08.2016</t>
  </si>
  <si>
    <t>16500148/03.08.2016</t>
  </si>
  <si>
    <t>34800001/03.08.2016</t>
  </si>
  <si>
    <t>8700140/03.08.2016</t>
  </si>
  <si>
    <t>16500149/03.08.2016</t>
  </si>
  <si>
    <t>34800002/03.08.2016</t>
  </si>
  <si>
    <t>0047/02.08.2016</t>
  </si>
  <si>
    <t>0404A/02.08.2016</t>
  </si>
  <si>
    <t>0046/02.08.2016</t>
  </si>
  <si>
    <t>0403A/02.08.2016</t>
  </si>
  <si>
    <t>319/04.08.2016</t>
  </si>
  <si>
    <t>320/04.08.2016</t>
  </si>
  <si>
    <t>183/01.08.2016</t>
  </si>
  <si>
    <t>186/01.08.2016</t>
  </si>
  <si>
    <t>182/01.08.2016</t>
  </si>
  <si>
    <t>185/01.08.2016</t>
  </si>
  <si>
    <t>658/01.08.2016</t>
  </si>
  <si>
    <t>662/01.08.2016</t>
  </si>
  <si>
    <t>657/01.08.2016</t>
  </si>
  <si>
    <t>661/01.08.2016</t>
  </si>
  <si>
    <t>2575/02.08.2016</t>
  </si>
  <si>
    <t>2574/02.08.2016</t>
  </si>
  <si>
    <t>5540785/01.08.2016</t>
  </si>
  <si>
    <t>5540787/01.08.2016</t>
  </si>
  <si>
    <t>1003/04.08.2016</t>
  </si>
  <si>
    <t>1004/04.08.2016</t>
  </si>
  <si>
    <t>92000484/01.08.2016</t>
  </si>
  <si>
    <t>97300055/01.08.2016</t>
  </si>
  <si>
    <t>92000485/01.08.2016</t>
  </si>
  <si>
    <t>97300056/01.08.2016</t>
  </si>
  <si>
    <t>383/01.08.2016</t>
  </si>
  <si>
    <t>384/01.08.2016</t>
  </si>
  <si>
    <t>405/01.08.2016</t>
  </si>
  <si>
    <t>60047/01.08.2016</t>
  </si>
  <si>
    <t>80042/01.08.2016</t>
  </si>
  <si>
    <t>404/01.08.2016</t>
  </si>
  <si>
    <t>60046/01.08.2016</t>
  </si>
  <si>
    <t>80041/01.08.2016</t>
  </si>
  <si>
    <t>21/01.08.2016</t>
  </si>
  <si>
    <t>20/01.08.2016</t>
  </si>
  <si>
    <t>228/01.08.2016</t>
  </si>
  <si>
    <t>227/01.08.2016</t>
  </si>
  <si>
    <t>35/04.08.2016</t>
  </si>
  <si>
    <t>34/04.08.2016</t>
  </si>
  <si>
    <t>112060001/01.08.2016</t>
  </si>
  <si>
    <t>112060000/01.08.2016</t>
  </si>
  <si>
    <t>362/01.08.2016</t>
  </si>
  <si>
    <t>361/01.08.2016</t>
  </si>
  <si>
    <t>94/05.08.2016</t>
  </si>
  <si>
    <t>95/05.08.2016</t>
  </si>
  <si>
    <t>56/03.08.2016</t>
  </si>
  <si>
    <t>47/02.08.2016</t>
  </si>
  <si>
    <t>46/02.08.2016</t>
  </si>
  <si>
    <t>48A/01.08.2016</t>
  </si>
  <si>
    <t>47A/01.08.2016</t>
  </si>
  <si>
    <t>156/01.08.2016</t>
  </si>
  <si>
    <t>155/01.08.2016</t>
  </si>
  <si>
    <t>42/03.08.2016</t>
  </si>
  <si>
    <t>43/03.08.2016</t>
  </si>
  <si>
    <t xml:space="preserve">             LUNA IULIE 2016</t>
  </si>
  <si>
    <t>27.09.2016</t>
  </si>
  <si>
    <t>35755</t>
  </si>
  <si>
    <t>0055/02.08.2016</t>
  </si>
  <si>
    <t>35754</t>
  </si>
  <si>
    <t>286/04.08.2016</t>
  </si>
  <si>
    <t>PLATI EFECTUATE IN LUNA SEPTEMBRIE 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</si>
</sst>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9"/>
      <name val="Arial"/>
      <family val="2"/>
    </font>
    <font>
      <b/>
      <sz val="11"/>
      <name val="Arial Narrow"/>
      <family val="2"/>
    </font>
    <font>
      <b/>
      <sz val="10"/>
      <color indexed="8"/>
      <name val="Arial"/>
      <family val="2"/>
    </font>
    <font>
      <b/>
      <u val="single"/>
      <sz val="12"/>
      <name val="Times New Roman"/>
      <family val="1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thick"/>
      <bottom style="thin"/>
    </border>
    <border>
      <left style="medium"/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49" fontId="0" fillId="0" borderId="0" xfId="0" applyNumberFormat="1" applyFill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7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4" fontId="1" fillId="0" borderId="15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0" fillId="0" borderId="1" xfId="0" applyFill="1" applyBorder="1" applyAlignment="1">
      <alignment/>
    </xf>
    <xf numFmtId="0" fontId="6" fillId="0" borderId="16" xfId="0" applyFont="1" applyFill="1" applyBorder="1" applyAlignment="1">
      <alignment/>
    </xf>
    <xf numFmtId="1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4" fontId="0" fillId="0" borderId="14" xfId="0" applyNumberFormat="1" applyFill="1" applyBorder="1" applyAlignment="1">
      <alignment horizontal="right"/>
    </xf>
    <xf numFmtId="49" fontId="1" fillId="0" borderId="2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49" fontId="1" fillId="0" borderId="2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4" fontId="7" fillId="0" borderId="22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1" fillId="0" borderId="1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4" fontId="1" fillId="0" borderId="17" xfId="0" applyNumberFormat="1" applyFont="1" applyFill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49" fontId="1" fillId="0" borderId="28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/>
    </xf>
    <xf numFmtId="4" fontId="1" fillId="0" borderId="3" xfId="0" applyNumberFormat="1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/>
    </xf>
    <xf numFmtId="1" fontId="1" fillId="0" borderId="4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right"/>
    </xf>
    <xf numFmtId="0" fontId="1" fillId="0" borderId="30" xfId="0" applyFont="1" applyFill="1" applyBorder="1" applyAlignment="1">
      <alignment/>
    </xf>
    <xf numFmtId="4" fontId="1" fillId="0" borderId="11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4" fontId="1" fillId="0" borderId="14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32" xfId="0" applyFont="1" applyFill="1" applyBorder="1" applyAlignment="1">
      <alignment horizontal="center"/>
    </xf>
    <xf numFmtId="4" fontId="1" fillId="0" borderId="33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4" fontId="0" fillId="0" borderId="14" xfId="0" applyNumberForma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23" xfId="0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4" fontId="1" fillId="0" borderId="25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4" fontId="1" fillId="0" borderId="6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 horizontal="left"/>
    </xf>
    <xf numFmtId="0" fontId="1" fillId="0" borderId="3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9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0" fillId="0" borderId="13" xfId="0" applyFill="1" applyBorder="1" applyAlignment="1">
      <alignment/>
    </xf>
    <xf numFmtId="49" fontId="2" fillId="0" borderId="40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" fontId="1" fillId="0" borderId="41" xfId="0" applyNumberFormat="1" applyFont="1" applyFill="1" applyBorder="1" applyAlignment="1">
      <alignment horizontal="center"/>
    </xf>
    <xf numFmtId="4" fontId="1" fillId="0" borderId="42" xfId="0" applyNumberFormat="1" applyFont="1" applyFill="1" applyBorder="1" applyAlignment="1">
      <alignment horizontal="right"/>
    </xf>
    <xf numFmtId="49" fontId="1" fillId="0" borderId="24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left"/>
    </xf>
    <xf numFmtId="0" fontId="0" fillId="0" borderId="43" xfId="0" applyFill="1" applyBorder="1" applyAlignment="1">
      <alignment horizontal="center"/>
    </xf>
    <xf numFmtId="4" fontId="1" fillId="0" borderId="44" xfId="0" applyNumberFormat="1" applyFont="1" applyFill="1" applyBorder="1" applyAlignment="1">
      <alignment horizontal="center"/>
    </xf>
    <xf numFmtId="4" fontId="1" fillId="0" borderId="45" xfId="0" applyNumberFormat="1" applyFont="1" applyFill="1" applyBorder="1" applyAlignment="1">
      <alignment horizontal="right"/>
    </xf>
    <xf numFmtId="49" fontId="1" fillId="0" borderId="2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49" fontId="2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0" fontId="1" fillId="0" borderId="43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4" fontId="1" fillId="0" borderId="50" xfId="0" applyNumberFormat="1" applyFont="1" applyFill="1" applyBorder="1" applyAlignment="1">
      <alignment horizontal="center" vertical="center" wrapText="1"/>
    </xf>
    <xf numFmtId="4" fontId="1" fillId="0" borderId="51" xfId="0" applyNumberFormat="1" applyFont="1" applyFill="1" applyBorder="1" applyAlignment="1">
      <alignment horizontal="center" vertical="center" wrapText="1"/>
    </xf>
    <xf numFmtId="4" fontId="3" fillId="0" borderId="52" xfId="0" applyNumberFormat="1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/>
    </xf>
    <xf numFmtId="1" fontId="1" fillId="0" borderId="56" xfId="0" applyNumberFormat="1" applyFont="1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4" fontId="1" fillId="0" borderId="56" xfId="0" applyNumberFormat="1" applyFont="1" applyFill="1" applyBorder="1" applyAlignment="1">
      <alignment horizontal="center"/>
    </xf>
    <xf numFmtId="4" fontId="1" fillId="0" borderId="57" xfId="0" applyNumberFormat="1" applyFont="1" applyFill="1" applyBorder="1" applyAlignment="1">
      <alignment horizontal="center"/>
    </xf>
    <xf numFmtId="4" fontId="1" fillId="0" borderId="33" xfId="0" applyNumberFormat="1" applyFont="1" applyFill="1" applyBorder="1" applyAlignment="1">
      <alignment horizontal="left"/>
    </xf>
    <xf numFmtId="0" fontId="1" fillId="0" borderId="58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4" fontId="1" fillId="0" borderId="22" xfId="0" applyNumberFormat="1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4" fontId="1" fillId="0" borderId="6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" fontId="1" fillId="0" borderId="1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4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61" xfId="0" applyBorder="1" applyAlignment="1">
      <alignment/>
    </xf>
    <xf numFmtId="0" fontId="0" fillId="0" borderId="1" xfId="0" applyBorder="1" applyAlignment="1">
      <alignment/>
    </xf>
    <xf numFmtId="49" fontId="1" fillId="0" borderId="3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URICA%202016\BORDEROU%20DE%20PLATA%20FARMACII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.2016"/>
      <sheetName val="CONTR.2015"/>
      <sheetName val="Sheet4"/>
      <sheetName val="PLATI 2016"/>
      <sheetName val="C+G DIF.OCT.15"/>
      <sheetName val="PENS.40% NOV.15"/>
      <sheetName val="ADO  NOV.15"/>
      <sheetName val="INS.NOV.15"/>
      <sheetName val="MIXT NOV.15"/>
      <sheetName val="ONC.NOV.15"/>
      <sheetName val="POSTR.NOV.15"/>
      <sheetName val="BOLI RARE NOV.15"/>
      <sheetName val="TESTE DIABET NOV,15"/>
      <sheetName val="C+G NOV.15"/>
      <sheetName val="PENS.40% DEC.15"/>
      <sheetName val="ADO DEC.15"/>
      <sheetName val="INS.DEC.15"/>
      <sheetName val="MIXT DEC.15"/>
      <sheetName val="ONCO.DEC.15"/>
      <sheetName val="POSTR. DEC.15"/>
      <sheetName val="BOLI RARE DEC.15"/>
      <sheetName val="TESTE DEC.15"/>
      <sheetName val="C+G DEC.15-IAN.16 PART."/>
      <sheetName val="PENS. 40% IAN.16"/>
      <sheetName val="ADO IAN.16"/>
      <sheetName val="INS.IAN.16"/>
      <sheetName val="MIXT IAN.16"/>
      <sheetName val="ONC.IAN.16"/>
      <sheetName val="POSTR.IAN.16"/>
      <sheetName val="BOLI RARE IAN.16"/>
      <sheetName val="TESTE DIABET IAN."/>
      <sheetName val="C+G DIF.IAN- FBR.16"/>
      <sheetName val="PENS.40% FEB.16"/>
      <sheetName val="ADO FEB.16"/>
      <sheetName val="INS.FEB.16"/>
      <sheetName val="MIXT FEB.16"/>
      <sheetName val="ONCO.FEB.16"/>
      <sheetName val="POSTR.FEB.16"/>
      <sheetName val="PRADER WILLI FEB.16"/>
      <sheetName val="TESTE DIABET FEB.16"/>
      <sheetName val="C+G MART.16"/>
      <sheetName val="PENS.40% MART.16"/>
      <sheetName val="ADO MAR.16"/>
      <sheetName val="INS.MAR.16"/>
      <sheetName val="MIXT MAR.16"/>
      <sheetName val="ONCO.MAR.16"/>
      <sheetName val="POSTR.MAR.16"/>
      <sheetName val="PRADER WILLI DIF.FEB.16"/>
      <sheetName val="TESTE DIABET MAR.16"/>
      <sheetName val="C+G APR.16"/>
      <sheetName val="PENS.40% APR.16"/>
      <sheetName val="ADO APRIL.16"/>
      <sheetName val="INS.APRIL.16"/>
      <sheetName val="MIXT APRIL.16"/>
      <sheetName val="ONC.APRIL.16"/>
      <sheetName val="POSTR.APRIL.16"/>
      <sheetName val="PRADER WIILLI  APR."/>
      <sheetName val="TESTE DIABET APR.16"/>
      <sheetName val="C+G MAI 16"/>
      <sheetName val="PENS.40% MAI 16"/>
      <sheetName val="ADO MAI 16"/>
      <sheetName val="INS.MAI 16"/>
      <sheetName val="MIXT MAI 16"/>
      <sheetName val="ONC.MAI 16"/>
      <sheetName val="POSTR.MAI 16"/>
      <sheetName val="TESTE DIABET MAI 16"/>
      <sheetName val="C+G IUNIE 16"/>
      <sheetName val="PENS.40% IUN.16"/>
      <sheetName val="ADO IUNIE 16"/>
      <sheetName val="INSULINE IUN.16"/>
      <sheetName val="MIXT IUNIE 16"/>
      <sheetName val="ONCO.IUNIE 16"/>
      <sheetName val="POSTR.IUNIE 16"/>
      <sheetName val="TESTE DIABET IUN.16"/>
      <sheetName val="C+G IUL.16"/>
      <sheetName val="PENS.40%IUL.16"/>
      <sheetName val="ADO IUL.16"/>
      <sheetName val="INS,IUL.16"/>
      <sheetName val="MIXT IUL.16"/>
      <sheetName val="ONCO.IUL.16"/>
      <sheetName val="POSTR.IUL.16"/>
      <sheetName val="TESTE DIABET IUL.16"/>
      <sheetName val="PRADER WILLI IUL 16"/>
      <sheetName val="Sheet3"/>
      <sheetName val="Sheet1"/>
      <sheetName val="Sheet6"/>
      <sheetName val="Sheet2"/>
    </sheetNames>
    <sheetDataSet>
      <sheetData sheetId="76">
        <row r="193">
          <cell r="G193">
            <v>274972.2999999997</v>
          </cell>
        </row>
      </sheetData>
      <sheetData sheetId="77">
        <row r="109">
          <cell r="H109">
            <v>334815.61999999994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7"/>
  <sheetViews>
    <sheetView workbookViewId="0" topLeftCell="B281">
      <selection activeCell="D29" sqref="D1:E16384"/>
    </sheetView>
  </sheetViews>
  <sheetFormatPr defaultColWidth="9.140625" defaultRowHeight="12.75"/>
  <cols>
    <col min="1" max="1" width="3.28125" style="0" customWidth="1"/>
    <col min="3" max="3" width="23.8515625" style="0" customWidth="1"/>
    <col min="4" max="4" width="22.421875" style="5" customWidth="1"/>
    <col min="5" max="5" width="15.140625" style="5" customWidth="1"/>
    <col min="6" max="6" width="21.57421875" style="5" customWidth="1"/>
    <col min="7" max="7" width="12.7109375" style="5" customWidth="1"/>
    <col min="8" max="8" width="14.7109375" style="5" customWidth="1"/>
    <col min="9" max="14" width="9.140625" style="5" customWidth="1"/>
  </cols>
  <sheetData>
    <row r="1" spans="2:4" ht="12.75">
      <c r="B1" s="3" t="s">
        <v>47</v>
      </c>
      <c r="C1" s="3"/>
      <c r="D1" s="3"/>
    </row>
    <row r="2" spans="2:4" ht="12.75">
      <c r="B2" s="3" t="s">
        <v>48</v>
      </c>
      <c r="C2" s="3"/>
      <c r="D2" s="3"/>
    </row>
    <row r="4" spans="2:8" ht="12.75">
      <c r="B4" s="9"/>
      <c r="C4" s="6"/>
      <c r="D4" s="6" t="s">
        <v>549</v>
      </c>
      <c r="E4" s="6"/>
      <c r="F4" s="7"/>
      <c r="G4" s="7"/>
      <c r="H4" s="8"/>
    </row>
    <row r="5" spans="2:8" ht="12.75">
      <c r="B5" s="9"/>
      <c r="C5" s="6"/>
      <c r="D5" s="6"/>
      <c r="E5" s="6"/>
      <c r="F5" s="7"/>
      <c r="G5" s="7"/>
      <c r="H5" s="8"/>
    </row>
    <row r="6" spans="2:8" ht="12.75">
      <c r="B6" s="9"/>
      <c r="C6" s="1"/>
      <c r="D6" s="145"/>
      <c r="E6" s="145" t="s">
        <v>127</v>
      </c>
      <c r="F6" s="145"/>
      <c r="H6" s="8"/>
    </row>
    <row r="7" spans="2:8" ht="12.75">
      <c r="B7" s="9"/>
      <c r="C7" s="1"/>
      <c r="D7" s="3" t="s">
        <v>364</v>
      </c>
      <c r="E7" s="6"/>
      <c r="G7" s="7"/>
      <c r="H7" s="8"/>
    </row>
    <row r="8" spans="2:8" ht="13.5" thickBot="1">
      <c r="B8" s="4" t="s">
        <v>51</v>
      </c>
      <c r="C8" s="3"/>
      <c r="D8" s="3"/>
      <c r="E8" s="6"/>
      <c r="F8" s="7"/>
      <c r="G8" s="7" t="s">
        <v>365</v>
      </c>
      <c r="H8" s="8"/>
    </row>
    <row r="9" spans="1:8" ht="23.25" thickBot="1">
      <c r="A9" s="216"/>
      <c r="B9" s="147" t="s">
        <v>128</v>
      </c>
      <c r="C9" s="13" t="s">
        <v>1</v>
      </c>
      <c r="D9" s="15" t="s">
        <v>54</v>
      </c>
      <c r="E9" s="16" t="s">
        <v>55</v>
      </c>
      <c r="F9" s="17" t="s">
        <v>56</v>
      </c>
      <c r="G9" s="18" t="s">
        <v>57</v>
      </c>
      <c r="H9" s="19" t="s">
        <v>58</v>
      </c>
    </row>
    <row r="10" spans="1:8" ht="12.75">
      <c r="A10" s="217"/>
      <c r="B10" s="148">
        <v>1956</v>
      </c>
      <c r="C10" s="22" t="s">
        <v>2</v>
      </c>
      <c r="D10" s="23"/>
      <c r="E10" s="24"/>
      <c r="F10" s="149" t="s">
        <v>366</v>
      </c>
      <c r="G10" s="150">
        <v>104233.21</v>
      </c>
      <c r="H10" s="27">
        <f>G10+G11+G12+G13+G14+G15+G16+G17+G18+G19</f>
        <v>194104.65</v>
      </c>
    </row>
    <row r="11" spans="1:8" ht="12.75">
      <c r="A11" s="217"/>
      <c r="B11" s="151"/>
      <c r="C11" s="30" t="s">
        <v>3</v>
      </c>
      <c r="D11" s="23"/>
      <c r="E11" s="31"/>
      <c r="F11" s="32" t="s">
        <v>367</v>
      </c>
      <c r="G11" s="33">
        <v>42366.4</v>
      </c>
      <c r="H11" s="34"/>
    </row>
    <row r="12" spans="1:8" ht="12.75">
      <c r="A12" s="217"/>
      <c r="B12" s="151"/>
      <c r="C12" s="30"/>
      <c r="D12" s="23"/>
      <c r="E12" s="31"/>
      <c r="F12" s="32" t="s">
        <v>368</v>
      </c>
      <c r="G12" s="33">
        <v>23426.55</v>
      </c>
      <c r="H12" s="34"/>
    </row>
    <row r="13" spans="1:8" ht="12.75">
      <c r="A13" s="217"/>
      <c r="B13" s="151"/>
      <c r="C13" s="30"/>
      <c r="D13" s="23"/>
      <c r="E13" s="31"/>
      <c r="F13" s="32" t="s">
        <v>369</v>
      </c>
      <c r="G13" s="33">
        <v>6713.53</v>
      </c>
      <c r="H13" s="34"/>
    </row>
    <row r="14" spans="1:8" ht="12.75">
      <c r="A14" s="217"/>
      <c r="B14" s="151"/>
      <c r="C14" s="30"/>
      <c r="D14" s="23"/>
      <c r="E14" s="31"/>
      <c r="F14" s="32" t="s">
        <v>370</v>
      </c>
      <c r="G14" s="33">
        <v>13117.28</v>
      </c>
      <c r="H14" s="34"/>
    </row>
    <row r="15" spans="1:8" ht="12.75">
      <c r="A15" s="217"/>
      <c r="B15" s="151"/>
      <c r="C15" s="30"/>
      <c r="D15" s="23"/>
      <c r="E15" s="31"/>
      <c r="F15" s="32" t="s">
        <v>371</v>
      </c>
      <c r="G15" s="33">
        <v>1287.1</v>
      </c>
      <c r="H15" s="34"/>
    </row>
    <row r="16" spans="1:8" ht="12.75">
      <c r="A16" s="217"/>
      <c r="B16" s="151"/>
      <c r="C16" s="30"/>
      <c r="D16" s="23"/>
      <c r="E16" s="31"/>
      <c r="F16" s="32" t="s">
        <v>372</v>
      </c>
      <c r="G16" s="33">
        <v>1875.81</v>
      </c>
      <c r="H16" s="34"/>
    </row>
    <row r="17" spans="1:8" ht="12.75">
      <c r="A17" s="217"/>
      <c r="B17" s="151"/>
      <c r="C17" s="30"/>
      <c r="D17" s="23"/>
      <c r="E17" s="31"/>
      <c r="F17" s="32" t="s">
        <v>373</v>
      </c>
      <c r="G17" s="33">
        <v>382.37</v>
      </c>
      <c r="H17" s="34"/>
    </row>
    <row r="18" spans="1:8" ht="12.75">
      <c r="A18" s="217"/>
      <c r="B18" s="151"/>
      <c r="C18" s="30"/>
      <c r="D18" s="23"/>
      <c r="E18" s="31"/>
      <c r="F18" s="32" t="s">
        <v>374</v>
      </c>
      <c r="G18" s="33">
        <v>688.12</v>
      </c>
      <c r="H18" s="34"/>
    </row>
    <row r="19" spans="1:8" ht="12.75">
      <c r="A19" s="217"/>
      <c r="B19" s="151"/>
      <c r="C19" s="30"/>
      <c r="D19" s="23"/>
      <c r="E19" s="31"/>
      <c r="F19" s="32" t="s">
        <v>375</v>
      </c>
      <c r="G19" s="33">
        <v>14.28</v>
      </c>
      <c r="H19" s="34"/>
    </row>
    <row r="20" spans="1:8" ht="12.75">
      <c r="A20" s="217"/>
      <c r="B20" s="151"/>
      <c r="C20" s="30"/>
      <c r="D20" s="23"/>
      <c r="E20" s="31"/>
      <c r="F20" s="32"/>
      <c r="G20" s="33"/>
      <c r="H20" s="34"/>
    </row>
    <row r="21" spans="1:8" ht="12.75">
      <c r="A21" s="217"/>
      <c r="B21" s="151">
        <v>1959</v>
      </c>
      <c r="C21" s="35" t="s">
        <v>59</v>
      </c>
      <c r="D21" s="23"/>
      <c r="E21" s="31"/>
      <c r="F21" s="32"/>
      <c r="G21" s="33"/>
      <c r="H21" s="34">
        <f>G21+G22+G23</f>
        <v>962.55</v>
      </c>
    </row>
    <row r="22" spans="1:8" ht="12.75">
      <c r="A22" s="217"/>
      <c r="B22" s="151"/>
      <c r="C22" s="30" t="s">
        <v>4</v>
      </c>
      <c r="D22" s="23"/>
      <c r="E22" s="31"/>
      <c r="F22" s="32" t="s">
        <v>376</v>
      </c>
      <c r="G22" s="33">
        <v>962.55</v>
      </c>
      <c r="H22" s="34"/>
    </row>
    <row r="23" spans="1:8" ht="12.75">
      <c r="A23" s="217"/>
      <c r="B23" s="151"/>
      <c r="C23" s="30"/>
      <c r="D23" s="23"/>
      <c r="E23" s="31"/>
      <c r="F23" s="32"/>
      <c r="G23" s="33"/>
      <c r="H23" s="34"/>
    </row>
    <row r="24" spans="1:8" ht="12.75">
      <c r="A24" s="217"/>
      <c r="B24" s="151"/>
      <c r="C24" s="30"/>
      <c r="D24" s="23"/>
      <c r="E24" s="31"/>
      <c r="F24" s="32"/>
      <c r="G24" s="33"/>
      <c r="H24" s="34"/>
    </row>
    <row r="25" spans="1:8" ht="12.75">
      <c r="A25" s="217"/>
      <c r="B25" s="151">
        <v>1960</v>
      </c>
      <c r="C25" s="35" t="s">
        <v>5</v>
      </c>
      <c r="D25" s="23"/>
      <c r="E25" s="31"/>
      <c r="F25" s="32" t="s">
        <v>377</v>
      </c>
      <c r="G25" s="33">
        <v>973.11</v>
      </c>
      <c r="H25" s="34">
        <f>G25+G26+G27+G28</f>
        <v>22500.460000000003</v>
      </c>
    </row>
    <row r="26" spans="1:8" ht="12.75">
      <c r="A26" s="217"/>
      <c r="B26" s="151"/>
      <c r="C26" s="30" t="s">
        <v>6</v>
      </c>
      <c r="D26" s="23"/>
      <c r="E26" s="31"/>
      <c r="F26" s="32" t="s">
        <v>378</v>
      </c>
      <c r="G26" s="33">
        <v>20435.9</v>
      </c>
      <c r="H26" s="34"/>
    </row>
    <row r="27" spans="1:8" ht="12.75">
      <c r="A27" s="217"/>
      <c r="B27" s="151"/>
      <c r="C27" s="30"/>
      <c r="D27" s="23"/>
      <c r="E27" s="31"/>
      <c r="F27" s="32" t="s">
        <v>379</v>
      </c>
      <c r="G27" s="33">
        <v>75.07</v>
      </c>
      <c r="H27" s="34"/>
    </row>
    <row r="28" spans="1:8" ht="12.75">
      <c r="A28" s="217"/>
      <c r="B28" s="151"/>
      <c r="C28" s="30"/>
      <c r="D28" s="23"/>
      <c r="E28" s="31"/>
      <c r="F28" s="32" t="s">
        <v>380</v>
      </c>
      <c r="G28" s="33">
        <v>1016.38</v>
      </c>
      <c r="H28" s="34"/>
    </row>
    <row r="29" spans="1:8" ht="12.75">
      <c r="A29" s="217"/>
      <c r="B29" s="151"/>
      <c r="C29" s="30"/>
      <c r="D29" s="23"/>
      <c r="E29" s="31"/>
      <c r="F29" s="32"/>
      <c r="G29" s="33"/>
      <c r="H29" s="34"/>
    </row>
    <row r="30" spans="1:8" ht="12.75">
      <c r="A30" s="217"/>
      <c r="B30" s="151">
        <v>1961</v>
      </c>
      <c r="C30" s="35" t="s">
        <v>60</v>
      </c>
      <c r="D30" s="23"/>
      <c r="E30" s="31"/>
      <c r="F30" s="32" t="s">
        <v>381</v>
      </c>
      <c r="G30" s="33">
        <v>42761.33</v>
      </c>
      <c r="H30" s="34">
        <f>G30+G31+G32+G33+G34+G35+G36</f>
        <v>65887.5</v>
      </c>
    </row>
    <row r="31" spans="1:8" ht="12.75">
      <c r="A31" s="217"/>
      <c r="B31" s="151"/>
      <c r="C31" s="30" t="s">
        <v>7</v>
      </c>
      <c r="D31" s="23"/>
      <c r="E31" s="31"/>
      <c r="F31" s="32" t="s">
        <v>382</v>
      </c>
      <c r="G31" s="33">
        <v>13879.76</v>
      </c>
      <c r="H31" s="34"/>
    </row>
    <row r="32" spans="1:8" ht="12.75">
      <c r="A32" s="217"/>
      <c r="B32" s="151"/>
      <c r="C32" s="30"/>
      <c r="D32" s="23"/>
      <c r="E32" s="31"/>
      <c r="F32" s="32" t="s">
        <v>383</v>
      </c>
      <c r="G32" s="33">
        <v>5399.23</v>
      </c>
      <c r="H32" s="34"/>
    </row>
    <row r="33" spans="1:8" ht="12.75">
      <c r="A33" s="217"/>
      <c r="B33" s="151"/>
      <c r="C33" s="30"/>
      <c r="D33" s="23"/>
      <c r="E33" s="31"/>
      <c r="F33" s="32" t="s">
        <v>384</v>
      </c>
      <c r="G33" s="33">
        <v>1404.97</v>
      </c>
      <c r="H33" s="34"/>
    </row>
    <row r="34" spans="1:8" ht="12.75">
      <c r="A34" s="217"/>
      <c r="B34" s="151"/>
      <c r="C34" s="30"/>
      <c r="D34" s="23"/>
      <c r="E34" s="31"/>
      <c r="F34" s="32" t="s">
        <v>385</v>
      </c>
      <c r="G34" s="33">
        <v>1516.92</v>
      </c>
      <c r="H34" s="34"/>
    </row>
    <row r="35" spans="1:8" ht="12.75">
      <c r="A35" s="217"/>
      <c r="B35" s="151"/>
      <c r="C35" s="30"/>
      <c r="D35" s="23"/>
      <c r="E35" s="31"/>
      <c r="F35" s="32" t="s">
        <v>386</v>
      </c>
      <c r="G35" s="33">
        <v>925.29</v>
      </c>
      <c r="H35" s="34"/>
    </row>
    <row r="36" spans="1:8" ht="12.75">
      <c r="A36" s="217"/>
      <c r="B36" s="151"/>
      <c r="C36" s="30"/>
      <c r="D36" s="23"/>
      <c r="E36" s="31"/>
      <c r="F36" s="32"/>
      <c r="G36" s="33"/>
      <c r="H36" s="34"/>
    </row>
    <row r="37" spans="1:8" ht="12.75">
      <c r="A37" s="217"/>
      <c r="B37" s="151">
        <v>1962</v>
      </c>
      <c r="C37" s="35" t="s">
        <v>8</v>
      </c>
      <c r="D37" s="23"/>
      <c r="E37" s="31"/>
      <c r="F37" s="32" t="s">
        <v>387</v>
      </c>
      <c r="G37" s="33">
        <v>86457.77</v>
      </c>
      <c r="H37" s="34">
        <f>G37+G38+G39</f>
        <v>90626.1</v>
      </c>
    </row>
    <row r="38" spans="1:8" ht="12.75">
      <c r="A38" s="217"/>
      <c r="B38" s="151"/>
      <c r="C38" s="30" t="s">
        <v>9</v>
      </c>
      <c r="D38" s="23"/>
      <c r="E38" s="31"/>
      <c r="F38" s="32" t="s">
        <v>388</v>
      </c>
      <c r="G38" s="33">
        <v>4168.33</v>
      </c>
      <c r="H38" s="34"/>
    </row>
    <row r="39" spans="1:8" ht="12.75">
      <c r="A39" s="217"/>
      <c r="B39" s="151"/>
      <c r="C39" s="30"/>
      <c r="D39" s="23"/>
      <c r="E39" s="31"/>
      <c r="F39" s="32"/>
      <c r="G39" s="33"/>
      <c r="H39" s="34"/>
    </row>
    <row r="40" spans="1:8" ht="12.75">
      <c r="A40" s="217"/>
      <c r="B40" s="151">
        <v>1963</v>
      </c>
      <c r="C40" s="35" t="s">
        <v>10</v>
      </c>
      <c r="D40" s="23"/>
      <c r="E40" s="31"/>
      <c r="F40" s="60" t="s">
        <v>389</v>
      </c>
      <c r="G40" s="33">
        <v>27027.36</v>
      </c>
      <c r="H40" s="34">
        <f>G40+G41+G42+G43+G45+G44+G46+G47+G48</f>
        <v>189534.59000000003</v>
      </c>
    </row>
    <row r="41" spans="1:8" ht="12.75">
      <c r="A41" s="217"/>
      <c r="B41" s="151"/>
      <c r="C41" s="30" t="s">
        <v>11</v>
      </c>
      <c r="D41" s="23"/>
      <c r="E41" s="31"/>
      <c r="F41" s="60" t="s">
        <v>390</v>
      </c>
      <c r="G41" s="33">
        <v>26368.94</v>
      </c>
      <c r="H41" s="34"/>
    </row>
    <row r="42" spans="1:8" ht="12.75">
      <c r="A42" s="217"/>
      <c r="B42" s="151"/>
      <c r="C42" s="30"/>
      <c r="D42" s="23"/>
      <c r="E42" s="31"/>
      <c r="F42" s="60" t="s">
        <v>391</v>
      </c>
      <c r="G42" s="33">
        <v>12827.3</v>
      </c>
      <c r="H42" s="34"/>
    </row>
    <row r="43" spans="1:8" ht="12.75">
      <c r="A43" s="217"/>
      <c r="B43" s="151"/>
      <c r="C43" s="30"/>
      <c r="D43" s="23"/>
      <c r="E43" s="31"/>
      <c r="F43" s="60" t="s">
        <v>392</v>
      </c>
      <c r="G43" s="33">
        <v>111487.71</v>
      </c>
      <c r="H43" s="34"/>
    </row>
    <row r="44" spans="1:8" ht="12.75">
      <c r="A44" s="217"/>
      <c r="B44" s="151"/>
      <c r="C44" s="30"/>
      <c r="D44" s="23"/>
      <c r="E44" s="31"/>
      <c r="F44" s="152" t="s">
        <v>129</v>
      </c>
      <c r="G44" s="107">
        <v>5872.13</v>
      </c>
      <c r="H44" s="34"/>
    </row>
    <row r="45" spans="1:8" ht="12.75">
      <c r="A45" s="217"/>
      <c r="B45" s="151"/>
      <c r="C45" s="30"/>
      <c r="D45" s="23"/>
      <c r="E45" s="31"/>
      <c r="F45" s="60" t="s">
        <v>393</v>
      </c>
      <c r="G45" s="33">
        <v>2465.7</v>
      </c>
      <c r="H45" s="34"/>
    </row>
    <row r="46" spans="1:8" ht="12.75">
      <c r="A46" s="217"/>
      <c r="B46" s="151"/>
      <c r="C46" s="30"/>
      <c r="D46" s="23"/>
      <c r="E46" s="31"/>
      <c r="F46" s="60" t="s">
        <v>394</v>
      </c>
      <c r="G46" s="33">
        <v>1966.04</v>
      </c>
      <c r="H46" s="34"/>
    </row>
    <row r="47" spans="1:8" ht="12.75">
      <c r="A47" s="217"/>
      <c r="B47" s="151"/>
      <c r="C47" s="30"/>
      <c r="D47" s="23"/>
      <c r="E47" s="31"/>
      <c r="F47" s="51" t="s">
        <v>395</v>
      </c>
      <c r="G47" s="59">
        <v>1123.6</v>
      </c>
      <c r="H47" s="58"/>
    </row>
    <row r="48" spans="1:8" ht="12.75">
      <c r="A48" s="217"/>
      <c r="B48" s="151"/>
      <c r="C48" s="30"/>
      <c r="D48" s="23"/>
      <c r="E48" s="31"/>
      <c r="F48" s="60" t="s">
        <v>396</v>
      </c>
      <c r="G48" s="32">
        <v>395.81</v>
      </c>
      <c r="H48" s="174"/>
    </row>
    <row r="49" spans="1:8" ht="12.75">
      <c r="A49" s="217"/>
      <c r="B49" s="151"/>
      <c r="C49" s="30"/>
      <c r="D49" s="23"/>
      <c r="E49" s="31"/>
      <c r="F49" s="153"/>
      <c r="G49" s="154"/>
      <c r="H49" s="155"/>
    </row>
    <row r="50" spans="1:8" ht="12.75">
      <c r="A50" s="217"/>
      <c r="B50" s="151">
        <v>1964</v>
      </c>
      <c r="C50" s="35" t="s">
        <v>12</v>
      </c>
      <c r="D50" s="23"/>
      <c r="E50" s="31"/>
      <c r="F50" s="32" t="s">
        <v>397</v>
      </c>
      <c r="G50" s="33">
        <v>218364.87</v>
      </c>
      <c r="H50" s="34">
        <f>G50+G51+G52+G53</f>
        <v>225052.86</v>
      </c>
    </row>
    <row r="51" spans="1:8" ht="12.75">
      <c r="A51" s="217"/>
      <c r="B51" s="151"/>
      <c r="C51" s="30" t="s">
        <v>13</v>
      </c>
      <c r="D51" s="23"/>
      <c r="E51" s="31"/>
      <c r="F51" s="60" t="s">
        <v>398</v>
      </c>
      <c r="G51" s="33">
        <v>6687.99</v>
      </c>
      <c r="H51" s="34"/>
    </row>
    <row r="52" spans="1:8" ht="12.75">
      <c r="A52" s="217"/>
      <c r="B52" s="151"/>
      <c r="C52" s="30"/>
      <c r="D52" s="23"/>
      <c r="E52" s="31"/>
      <c r="F52" s="60"/>
      <c r="G52" s="33"/>
      <c r="H52" s="34"/>
    </row>
    <row r="53" spans="1:8" ht="12.75">
      <c r="A53" s="217"/>
      <c r="B53" s="151"/>
      <c r="C53" s="30"/>
      <c r="D53" s="23"/>
      <c r="E53" s="31"/>
      <c r="F53" s="60"/>
      <c r="G53" s="32"/>
      <c r="H53" s="32"/>
    </row>
    <row r="54" spans="1:8" ht="12.75">
      <c r="A54" s="217"/>
      <c r="B54" s="151">
        <v>1966</v>
      </c>
      <c r="C54" s="35" t="s">
        <v>61</v>
      </c>
      <c r="D54" s="23"/>
      <c r="E54" s="31"/>
      <c r="F54" s="60" t="s">
        <v>399</v>
      </c>
      <c r="G54" s="33">
        <v>133420.14</v>
      </c>
      <c r="H54" s="34">
        <f>G54+G55+G56</f>
        <v>134239.27000000002</v>
      </c>
    </row>
    <row r="55" spans="1:8" ht="12.75">
      <c r="A55" s="217"/>
      <c r="B55" s="151"/>
      <c r="C55" s="30" t="s">
        <v>3</v>
      </c>
      <c r="D55" s="23"/>
      <c r="E55" s="31"/>
      <c r="F55" s="60" t="s">
        <v>400</v>
      </c>
      <c r="G55" s="33">
        <v>819.13</v>
      </c>
      <c r="H55" s="34"/>
    </row>
    <row r="56" spans="1:8" ht="12.75">
      <c r="A56" s="217"/>
      <c r="B56" s="151"/>
      <c r="C56" s="30"/>
      <c r="D56" s="23"/>
      <c r="E56" s="31"/>
      <c r="F56" s="60"/>
      <c r="G56" s="33"/>
      <c r="H56" s="34"/>
    </row>
    <row r="57" spans="1:8" ht="12.75">
      <c r="A57" s="217"/>
      <c r="B57" s="151">
        <v>1968</v>
      </c>
      <c r="C57" s="35" t="s">
        <v>62</v>
      </c>
      <c r="D57" s="23"/>
      <c r="E57" s="31"/>
      <c r="F57" s="60" t="s">
        <v>401</v>
      </c>
      <c r="G57" s="33">
        <v>25304.06</v>
      </c>
      <c r="H57" s="34">
        <f>G57+G58+G59</f>
        <v>25812.73</v>
      </c>
    </row>
    <row r="58" spans="1:8" ht="12.75">
      <c r="A58" s="217"/>
      <c r="B58" s="151"/>
      <c r="C58" s="30" t="s">
        <v>3</v>
      </c>
      <c r="D58" s="23"/>
      <c r="E58" s="31"/>
      <c r="F58" s="60" t="s">
        <v>402</v>
      </c>
      <c r="G58" s="33">
        <v>508.67</v>
      </c>
      <c r="H58" s="34"/>
    </row>
    <row r="59" spans="1:8" ht="12.75">
      <c r="A59" s="217"/>
      <c r="B59" s="151"/>
      <c r="C59" s="30"/>
      <c r="D59" s="23"/>
      <c r="E59" s="31"/>
      <c r="F59" s="60"/>
      <c r="G59" s="107"/>
      <c r="H59" s="34"/>
    </row>
    <row r="60" spans="1:8" ht="12.75">
      <c r="A60" s="217"/>
      <c r="B60" s="151">
        <v>1970</v>
      </c>
      <c r="C60" s="35" t="s">
        <v>63</v>
      </c>
      <c r="D60" s="23"/>
      <c r="E60" s="31"/>
      <c r="F60" s="60" t="s">
        <v>403</v>
      </c>
      <c r="G60" s="33">
        <v>50886.5</v>
      </c>
      <c r="H60" s="34">
        <f>G60+G61+G62+G63</f>
        <v>96738.11</v>
      </c>
    </row>
    <row r="61" spans="1:8" ht="12.75">
      <c r="A61" s="217"/>
      <c r="B61" s="151"/>
      <c r="C61" s="30" t="s">
        <v>3</v>
      </c>
      <c r="D61" s="23"/>
      <c r="E61" s="31"/>
      <c r="F61" s="60" t="s">
        <v>404</v>
      </c>
      <c r="G61" s="33">
        <v>40738.73</v>
      </c>
      <c r="H61" s="34"/>
    </row>
    <row r="62" spans="1:8" ht="12.75">
      <c r="A62" s="217"/>
      <c r="B62" s="151"/>
      <c r="C62" s="30"/>
      <c r="D62" s="23"/>
      <c r="E62" s="31"/>
      <c r="F62" s="60" t="s">
        <v>405</v>
      </c>
      <c r="G62" s="33">
        <v>2566.84</v>
      </c>
      <c r="H62" s="34"/>
    </row>
    <row r="63" spans="1:8" ht="12.75">
      <c r="A63" s="217"/>
      <c r="B63" s="151"/>
      <c r="C63" s="30"/>
      <c r="D63" s="23"/>
      <c r="E63" s="31"/>
      <c r="F63" s="60" t="s">
        <v>406</v>
      </c>
      <c r="G63" s="33">
        <v>2546.04</v>
      </c>
      <c r="H63" s="34"/>
    </row>
    <row r="64" spans="1:8" ht="12.75">
      <c r="A64" s="217"/>
      <c r="B64" s="151"/>
      <c r="C64" s="30"/>
      <c r="D64" s="23"/>
      <c r="E64" s="31"/>
      <c r="F64" s="60"/>
      <c r="G64" s="33"/>
      <c r="H64" s="34"/>
    </row>
    <row r="65" spans="1:8" ht="12.75">
      <c r="A65" s="217"/>
      <c r="B65" s="151">
        <v>1971</v>
      </c>
      <c r="C65" s="35" t="s">
        <v>15</v>
      </c>
      <c r="D65" s="23"/>
      <c r="E65" s="31"/>
      <c r="F65" s="60" t="s">
        <v>407</v>
      </c>
      <c r="G65" s="33">
        <v>10833.2</v>
      </c>
      <c r="H65" s="34">
        <f>G65+G66+G67+G68</f>
        <v>18593.63</v>
      </c>
    </row>
    <row r="66" spans="1:8" ht="12.75">
      <c r="A66" s="217"/>
      <c r="B66" s="151"/>
      <c r="C66" s="30" t="s">
        <v>13</v>
      </c>
      <c r="D66" s="23"/>
      <c r="E66" s="31"/>
      <c r="F66" s="60" t="s">
        <v>408</v>
      </c>
      <c r="G66" s="33">
        <v>6763.59</v>
      </c>
      <c r="H66" s="34"/>
    </row>
    <row r="67" spans="1:8" ht="12.75">
      <c r="A67" s="217"/>
      <c r="B67" s="151"/>
      <c r="C67" s="30"/>
      <c r="D67" s="23"/>
      <c r="E67" s="31"/>
      <c r="F67" s="60" t="s">
        <v>409</v>
      </c>
      <c r="G67" s="33">
        <v>772.47</v>
      </c>
      <c r="H67" s="34"/>
    </row>
    <row r="68" spans="1:8" ht="12.75">
      <c r="A68" s="217"/>
      <c r="B68" s="151"/>
      <c r="C68" s="30"/>
      <c r="D68" s="23"/>
      <c r="E68" s="31"/>
      <c r="F68" s="60" t="s">
        <v>410</v>
      </c>
      <c r="G68" s="33">
        <v>224.37</v>
      </c>
      <c r="H68" s="34"/>
    </row>
    <row r="69" spans="1:8" ht="12.75">
      <c r="A69" s="217"/>
      <c r="B69" s="151"/>
      <c r="C69" s="30"/>
      <c r="D69" s="23"/>
      <c r="E69" s="31"/>
      <c r="F69" s="60"/>
      <c r="G69" s="33"/>
      <c r="H69" s="34"/>
    </row>
    <row r="70" spans="1:8" ht="12.75">
      <c r="A70" s="217"/>
      <c r="B70" s="151">
        <v>1972</v>
      </c>
      <c r="C70" s="35" t="s">
        <v>16</v>
      </c>
      <c r="D70" s="23"/>
      <c r="E70" s="31"/>
      <c r="F70" s="60" t="s">
        <v>411</v>
      </c>
      <c r="G70" s="33">
        <v>6062.06</v>
      </c>
      <c r="H70" s="34">
        <f>G70+G71+G72+G73+G74+G75</f>
        <v>7892.4800000000005</v>
      </c>
    </row>
    <row r="71" spans="1:8" ht="12.75">
      <c r="A71" s="217"/>
      <c r="B71" s="151"/>
      <c r="C71" s="30" t="s">
        <v>17</v>
      </c>
      <c r="D71" s="23"/>
      <c r="E71" s="31"/>
      <c r="F71" s="60" t="s">
        <v>412</v>
      </c>
      <c r="G71" s="33">
        <v>1230.1</v>
      </c>
      <c r="H71" s="34"/>
    </row>
    <row r="72" spans="1:8" ht="12.75">
      <c r="A72" s="217"/>
      <c r="B72" s="151"/>
      <c r="C72" s="30"/>
      <c r="D72" s="23"/>
      <c r="E72" s="31"/>
      <c r="F72" s="60" t="s">
        <v>413</v>
      </c>
      <c r="G72" s="33">
        <v>129.81</v>
      </c>
      <c r="H72" s="34"/>
    </row>
    <row r="73" spans="1:8" ht="12.75">
      <c r="A73" s="217"/>
      <c r="B73" s="151"/>
      <c r="C73" s="30"/>
      <c r="D73" s="23"/>
      <c r="E73" s="31"/>
      <c r="F73" s="60" t="s">
        <v>414</v>
      </c>
      <c r="G73" s="33">
        <v>369.12</v>
      </c>
      <c r="H73" s="34"/>
    </row>
    <row r="74" spans="1:8" ht="12.75">
      <c r="A74" s="217"/>
      <c r="B74" s="151"/>
      <c r="C74" s="30"/>
      <c r="D74" s="23"/>
      <c r="E74" s="31"/>
      <c r="F74" s="60" t="s">
        <v>415</v>
      </c>
      <c r="G74" s="33">
        <v>101.39</v>
      </c>
      <c r="H74" s="34"/>
    </row>
    <row r="75" spans="1:8" ht="12.75">
      <c r="A75" s="217"/>
      <c r="B75" s="151"/>
      <c r="C75" s="30"/>
      <c r="D75" s="23"/>
      <c r="E75" s="31"/>
      <c r="F75" s="60"/>
      <c r="G75" s="33"/>
      <c r="H75" s="34"/>
    </row>
    <row r="76" spans="1:8" ht="12.75">
      <c r="A76" s="217"/>
      <c r="B76" s="151"/>
      <c r="C76" s="30"/>
      <c r="D76" s="23"/>
      <c r="E76" s="31"/>
      <c r="F76" s="60"/>
      <c r="G76" s="33"/>
      <c r="H76" s="34"/>
    </row>
    <row r="77" spans="1:8" ht="12.75">
      <c r="A77" s="217"/>
      <c r="B77" s="151">
        <v>1973</v>
      </c>
      <c r="C77" s="35" t="s">
        <v>18</v>
      </c>
      <c r="D77" s="23"/>
      <c r="E77" s="31"/>
      <c r="F77" s="60" t="s">
        <v>416</v>
      </c>
      <c r="G77" s="33">
        <v>26418.58</v>
      </c>
      <c r="H77" s="34">
        <f>G77+G78+G79</f>
        <v>28589.390000000003</v>
      </c>
    </row>
    <row r="78" spans="1:8" ht="12.75">
      <c r="A78" s="217"/>
      <c r="B78" s="151"/>
      <c r="C78" s="30" t="s">
        <v>19</v>
      </c>
      <c r="D78" s="23"/>
      <c r="E78" s="31"/>
      <c r="F78" s="60" t="s">
        <v>417</v>
      </c>
      <c r="G78" s="33">
        <v>2170.81</v>
      </c>
      <c r="H78" s="34"/>
    </row>
    <row r="79" spans="1:8" ht="12.75">
      <c r="A79" s="217"/>
      <c r="B79" s="151"/>
      <c r="C79" s="30"/>
      <c r="D79" s="23"/>
      <c r="E79" s="31"/>
      <c r="F79" s="60"/>
      <c r="G79" s="33"/>
      <c r="H79" s="34"/>
    </row>
    <row r="80" spans="1:8" ht="12.75">
      <c r="A80" s="217"/>
      <c r="B80" s="151">
        <v>1974</v>
      </c>
      <c r="C80" s="35" t="s">
        <v>20</v>
      </c>
      <c r="D80" s="23"/>
      <c r="E80" s="31"/>
      <c r="F80" s="60" t="s">
        <v>418</v>
      </c>
      <c r="G80" s="33">
        <v>10950.19</v>
      </c>
      <c r="H80" s="34">
        <f>G80+G81+G82</f>
        <v>11818.1</v>
      </c>
    </row>
    <row r="81" spans="1:8" ht="12.75">
      <c r="A81" s="217"/>
      <c r="B81" s="151"/>
      <c r="C81" s="40" t="s">
        <v>21</v>
      </c>
      <c r="D81" s="41"/>
      <c r="E81" s="42"/>
      <c r="F81" s="60" t="s">
        <v>419</v>
      </c>
      <c r="G81" s="33">
        <v>867.91</v>
      </c>
      <c r="H81" s="34"/>
    </row>
    <row r="82" spans="1:8" ht="12.75">
      <c r="A82" s="217"/>
      <c r="B82" s="151"/>
      <c r="C82" s="40"/>
      <c r="D82" s="41"/>
      <c r="E82" s="42"/>
      <c r="F82" s="60"/>
      <c r="G82" s="33"/>
      <c r="H82" s="34"/>
    </row>
    <row r="83" spans="1:8" ht="12.75">
      <c r="A83" s="217"/>
      <c r="B83" s="151">
        <v>1975</v>
      </c>
      <c r="C83" s="35" t="s">
        <v>22</v>
      </c>
      <c r="D83" s="23"/>
      <c r="E83" s="31"/>
      <c r="F83" s="60" t="s">
        <v>420</v>
      </c>
      <c r="G83" s="33">
        <v>22772.39</v>
      </c>
      <c r="H83" s="34">
        <f>G83+G84+G85+G86</f>
        <v>24164.17</v>
      </c>
    </row>
    <row r="84" spans="1:8" ht="12.75">
      <c r="A84" s="217"/>
      <c r="B84" s="156"/>
      <c r="C84" s="30" t="s">
        <v>3</v>
      </c>
      <c r="D84" s="23"/>
      <c r="E84" s="31"/>
      <c r="F84" s="60" t="s">
        <v>421</v>
      </c>
      <c r="G84" s="33">
        <v>616.44</v>
      </c>
      <c r="H84" s="34"/>
    </row>
    <row r="85" spans="1:8" ht="12.75">
      <c r="A85" s="217"/>
      <c r="B85" s="156"/>
      <c r="C85" s="40"/>
      <c r="D85" s="41"/>
      <c r="E85" s="42"/>
      <c r="F85" s="60" t="s">
        <v>422</v>
      </c>
      <c r="G85" s="33">
        <v>403.02</v>
      </c>
      <c r="H85" s="34"/>
    </row>
    <row r="86" spans="1:8" ht="12.75">
      <c r="A86" s="217"/>
      <c r="B86" s="156"/>
      <c r="C86" s="40"/>
      <c r="D86" s="41"/>
      <c r="E86" s="42"/>
      <c r="F86" s="60" t="s">
        <v>423</v>
      </c>
      <c r="G86" s="33">
        <v>372.32</v>
      </c>
      <c r="H86" s="34"/>
    </row>
    <row r="87" spans="1:8" ht="12.75">
      <c r="A87" s="217"/>
      <c r="B87" s="156"/>
      <c r="C87" s="40"/>
      <c r="D87" s="41"/>
      <c r="E87" s="42"/>
      <c r="F87" s="60"/>
      <c r="G87" s="33"/>
      <c r="H87" s="34"/>
    </row>
    <row r="88" spans="1:8" ht="12.75">
      <c r="A88" s="217"/>
      <c r="B88" s="44">
        <v>1978</v>
      </c>
      <c r="C88" s="35" t="s">
        <v>23</v>
      </c>
      <c r="D88" s="23"/>
      <c r="E88" s="31"/>
      <c r="F88" s="60" t="s">
        <v>424</v>
      </c>
      <c r="G88" s="33">
        <v>33095.91</v>
      </c>
      <c r="H88" s="34">
        <f>G88+G89+G91+G90</f>
        <v>35165.61</v>
      </c>
    </row>
    <row r="89" spans="1:8" ht="12.75">
      <c r="A89" s="217"/>
      <c r="B89" s="151"/>
      <c r="C89" s="30" t="s">
        <v>11</v>
      </c>
      <c r="D89" s="23"/>
      <c r="E89" s="31"/>
      <c r="F89" s="60" t="s">
        <v>425</v>
      </c>
      <c r="G89" s="33">
        <v>2069.7</v>
      </c>
      <c r="H89" s="34"/>
    </row>
    <row r="90" spans="1:8" ht="12.75">
      <c r="A90" s="217"/>
      <c r="B90" s="151"/>
      <c r="C90" s="30"/>
      <c r="D90" s="23"/>
      <c r="E90" s="31"/>
      <c r="F90" s="60"/>
      <c r="G90" s="33"/>
      <c r="H90" s="34"/>
    </row>
    <row r="91" spans="1:8" ht="12.75">
      <c r="A91" s="217"/>
      <c r="B91" s="151"/>
      <c r="C91" s="30"/>
      <c r="D91" s="23"/>
      <c r="E91" s="31"/>
      <c r="F91" s="60"/>
      <c r="G91" s="33"/>
      <c r="H91" s="34"/>
    </row>
    <row r="92" spans="1:8" ht="12.75">
      <c r="A92" s="217"/>
      <c r="B92" s="44">
        <v>1979</v>
      </c>
      <c r="C92" s="35" t="s">
        <v>64</v>
      </c>
      <c r="D92" s="23"/>
      <c r="E92" s="31"/>
      <c r="F92" s="60" t="s">
        <v>426</v>
      </c>
      <c r="G92" s="33">
        <v>5895.01</v>
      </c>
      <c r="H92" s="34">
        <f>G92+G93+G94+G95</f>
        <v>46721.380000000005</v>
      </c>
    </row>
    <row r="93" spans="1:8" ht="12.75">
      <c r="A93" s="217"/>
      <c r="B93" s="151"/>
      <c r="C93" s="30" t="s">
        <v>11</v>
      </c>
      <c r="D93" s="23"/>
      <c r="E93" s="31"/>
      <c r="F93" s="60" t="s">
        <v>427</v>
      </c>
      <c r="G93" s="33">
        <v>38907.87</v>
      </c>
      <c r="H93" s="34"/>
    </row>
    <row r="94" spans="1:8" ht="12.75">
      <c r="A94" s="217"/>
      <c r="B94" s="151"/>
      <c r="C94" s="30"/>
      <c r="D94" s="23"/>
      <c r="E94" s="31"/>
      <c r="F94" s="60" t="s">
        <v>428</v>
      </c>
      <c r="G94" s="33">
        <v>709.9</v>
      </c>
      <c r="H94" s="34"/>
    </row>
    <row r="95" spans="1:8" ht="12.75">
      <c r="A95" s="217"/>
      <c r="B95" s="157"/>
      <c r="C95" s="46"/>
      <c r="D95" s="23"/>
      <c r="E95" s="31"/>
      <c r="F95" s="60" t="s">
        <v>429</v>
      </c>
      <c r="G95" s="33">
        <v>1208.6</v>
      </c>
      <c r="H95" s="34"/>
    </row>
    <row r="96" spans="1:8" ht="12.75">
      <c r="A96" s="217"/>
      <c r="B96" s="157"/>
      <c r="C96" s="46"/>
      <c r="D96" s="23"/>
      <c r="E96" s="31"/>
      <c r="F96" s="60"/>
      <c r="G96" s="33"/>
      <c r="H96" s="34"/>
    </row>
    <row r="97" spans="1:8" ht="12.75">
      <c r="A97" s="217"/>
      <c r="B97" s="44">
        <v>1982</v>
      </c>
      <c r="C97" s="35" t="s">
        <v>114</v>
      </c>
      <c r="D97" s="23"/>
      <c r="E97" s="31"/>
      <c r="F97" s="60" t="s">
        <v>430</v>
      </c>
      <c r="G97" s="33">
        <v>240881.48</v>
      </c>
      <c r="H97" s="34">
        <f>G97+G98</f>
        <v>242585.51</v>
      </c>
    </row>
    <row r="98" spans="1:8" ht="12.75">
      <c r="A98" s="217"/>
      <c r="B98" s="151"/>
      <c r="C98" s="30" t="s">
        <v>3</v>
      </c>
      <c r="D98" s="23"/>
      <c r="E98" s="31"/>
      <c r="F98" s="60" t="s">
        <v>431</v>
      </c>
      <c r="G98" s="33">
        <v>1704.03</v>
      </c>
      <c r="H98" s="34"/>
    </row>
    <row r="99" spans="1:8" ht="12.75">
      <c r="A99" s="217"/>
      <c r="B99" s="151"/>
      <c r="C99" s="30"/>
      <c r="D99" s="23"/>
      <c r="E99" s="31"/>
      <c r="F99" s="60"/>
      <c r="G99" s="33"/>
      <c r="H99" s="34"/>
    </row>
    <row r="100" spans="1:8" ht="12.75">
      <c r="A100" s="217"/>
      <c r="B100" s="44">
        <v>1983</v>
      </c>
      <c r="C100" s="35" t="s">
        <v>65</v>
      </c>
      <c r="D100" s="23"/>
      <c r="E100" s="31"/>
      <c r="F100" s="60" t="s">
        <v>432</v>
      </c>
      <c r="G100" s="33">
        <v>87484.81</v>
      </c>
      <c r="H100" s="34">
        <f>G100+G101+G102+G103+G104+G105+G106+G107+G108+G109</f>
        <v>138373.80000000002</v>
      </c>
    </row>
    <row r="101" spans="1:8" ht="12.75">
      <c r="A101" s="217"/>
      <c r="B101" s="151"/>
      <c r="C101" s="30" t="s">
        <v>26</v>
      </c>
      <c r="D101" s="23"/>
      <c r="E101" s="31"/>
      <c r="F101" s="60" t="s">
        <v>433</v>
      </c>
      <c r="G101" s="33">
        <v>12811.91</v>
      </c>
      <c r="H101" s="34"/>
    </row>
    <row r="102" spans="1:8" ht="12.75">
      <c r="A102" s="217"/>
      <c r="B102" s="151"/>
      <c r="C102" s="30"/>
      <c r="D102" s="23"/>
      <c r="E102" s="31"/>
      <c r="F102" s="60" t="s">
        <v>434</v>
      </c>
      <c r="G102" s="33">
        <v>8420.64</v>
      </c>
      <c r="H102" s="34"/>
    </row>
    <row r="103" spans="1:8" ht="12.75">
      <c r="A103" s="217"/>
      <c r="B103" s="151"/>
      <c r="C103" s="30"/>
      <c r="D103" s="23"/>
      <c r="E103" s="31"/>
      <c r="F103" s="60" t="s">
        <v>435</v>
      </c>
      <c r="G103" s="33">
        <v>5667.98</v>
      </c>
      <c r="H103" s="34"/>
    </row>
    <row r="104" spans="1:8" ht="12.75">
      <c r="A104" s="217"/>
      <c r="B104" s="151"/>
      <c r="C104" s="30"/>
      <c r="D104" s="23"/>
      <c r="E104" s="31"/>
      <c r="F104" s="60" t="s">
        <v>436</v>
      </c>
      <c r="G104" s="33">
        <v>13407.57</v>
      </c>
      <c r="H104" s="34"/>
    </row>
    <row r="105" spans="1:8" ht="12.75">
      <c r="A105" s="217"/>
      <c r="B105" s="151"/>
      <c r="C105" s="30"/>
      <c r="D105" s="23"/>
      <c r="E105" s="31"/>
      <c r="F105" s="60" t="s">
        <v>437</v>
      </c>
      <c r="G105" s="33">
        <v>6777.17</v>
      </c>
      <c r="H105" s="34"/>
    </row>
    <row r="106" spans="1:8" ht="12.75">
      <c r="A106" s="217"/>
      <c r="B106" s="151"/>
      <c r="C106" s="30"/>
      <c r="D106" s="23"/>
      <c r="E106" s="31"/>
      <c r="F106" s="60" t="s">
        <v>438</v>
      </c>
      <c r="G106" s="33">
        <v>1046.71</v>
      </c>
      <c r="H106" s="34"/>
    </row>
    <row r="107" spans="1:8" ht="12.75">
      <c r="A107" s="217"/>
      <c r="B107" s="151"/>
      <c r="C107" s="30"/>
      <c r="D107" s="23"/>
      <c r="E107" s="31"/>
      <c r="F107" s="60" t="s">
        <v>439</v>
      </c>
      <c r="G107" s="33">
        <v>823.67</v>
      </c>
      <c r="H107" s="34"/>
    </row>
    <row r="108" spans="1:8" ht="12.75">
      <c r="A108" s="217"/>
      <c r="B108" s="151"/>
      <c r="C108" s="30"/>
      <c r="D108" s="23"/>
      <c r="E108" s="31"/>
      <c r="F108" s="60" t="s">
        <v>440</v>
      </c>
      <c r="G108" s="33">
        <v>468.86</v>
      </c>
      <c r="H108" s="34"/>
    </row>
    <row r="109" spans="1:8" ht="12.75">
      <c r="A109" s="217"/>
      <c r="B109" s="157"/>
      <c r="C109" s="46"/>
      <c r="D109" s="23"/>
      <c r="E109" s="31"/>
      <c r="F109" s="60" t="s">
        <v>441</v>
      </c>
      <c r="G109" s="33">
        <v>1464.48</v>
      </c>
      <c r="H109" s="34"/>
    </row>
    <row r="110" spans="1:8" ht="12.75">
      <c r="A110" s="217"/>
      <c r="B110" s="157"/>
      <c r="C110" s="46"/>
      <c r="D110" s="23"/>
      <c r="E110" s="31"/>
      <c r="F110" s="60"/>
      <c r="G110" s="33"/>
      <c r="H110" s="34"/>
    </row>
    <row r="111" spans="1:8" ht="12.75">
      <c r="A111" s="217"/>
      <c r="B111" s="44">
        <v>1984</v>
      </c>
      <c r="C111" s="35" t="s">
        <v>27</v>
      </c>
      <c r="D111" s="23"/>
      <c r="E111" s="31"/>
      <c r="F111" s="60" t="s">
        <v>442</v>
      </c>
      <c r="G111" s="33">
        <v>10355.04</v>
      </c>
      <c r="H111" s="34">
        <f>G111+G112</f>
        <v>11124.160000000002</v>
      </c>
    </row>
    <row r="112" spans="1:8" ht="12.75">
      <c r="A112" s="217"/>
      <c r="B112" s="151"/>
      <c r="C112" s="30" t="s">
        <v>3</v>
      </c>
      <c r="D112" s="23"/>
      <c r="E112" s="31"/>
      <c r="F112" s="33" t="s">
        <v>443</v>
      </c>
      <c r="G112" s="33">
        <v>769.12</v>
      </c>
      <c r="H112" s="34"/>
    </row>
    <row r="113" spans="1:8" ht="12.75">
      <c r="A113" s="217"/>
      <c r="B113" s="151"/>
      <c r="C113" s="30"/>
      <c r="D113" s="23"/>
      <c r="E113" s="31"/>
      <c r="F113" s="60"/>
      <c r="G113" s="33"/>
      <c r="H113" s="34"/>
    </row>
    <row r="114" spans="1:8" ht="12.75">
      <c r="A114" s="217"/>
      <c r="B114" s="44">
        <v>1985</v>
      </c>
      <c r="C114" s="35" t="s">
        <v>28</v>
      </c>
      <c r="D114" s="23"/>
      <c r="E114" s="31"/>
      <c r="F114" s="33" t="s">
        <v>444</v>
      </c>
      <c r="G114" s="33">
        <v>60064.66</v>
      </c>
      <c r="H114" s="34">
        <f>G114+G115+G116</f>
        <v>60921.9</v>
      </c>
    </row>
    <row r="115" spans="1:8" ht="12.75">
      <c r="A115" s="217"/>
      <c r="B115" s="151"/>
      <c r="C115" s="30" t="s">
        <v>3</v>
      </c>
      <c r="D115" s="23"/>
      <c r="E115" s="31"/>
      <c r="F115" s="60" t="s">
        <v>445</v>
      </c>
      <c r="G115" s="33">
        <v>857.24</v>
      </c>
      <c r="H115" s="47"/>
    </row>
    <row r="116" spans="1:8" ht="12.75">
      <c r="A116" s="217"/>
      <c r="B116" s="151"/>
      <c r="C116" s="30"/>
      <c r="D116" s="23"/>
      <c r="E116" s="31"/>
      <c r="F116" s="60"/>
      <c r="G116" s="33"/>
      <c r="H116" s="47"/>
    </row>
    <row r="117" spans="1:8" ht="12.75">
      <c r="A117" s="217"/>
      <c r="B117" s="44">
        <v>1986</v>
      </c>
      <c r="C117" s="35" t="s">
        <v>29</v>
      </c>
      <c r="D117" s="23"/>
      <c r="E117" s="31"/>
      <c r="F117" s="60" t="s">
        <v>431</v>
      </c>
      <c r="G117" s="33">
        <v>857.66</v>
      </c>
      <c r="H117" s="34">
        <f>G117+G118+G119</f>
        <v>861.8199999999999</v>
      </c>
    </row>
    <row r="118" spans="1:8" ht="12.75">
      <c r="A118" s="217"/>
      <c r="B118" s="151"/>
      <c r="C118" s="30" t="s">
        <v>3</v>
      </c>
      <c r="D118" s="23"/>
      <c r="E118" s="31"/>
      <c r="F118" s="60" t="s">
        <v>430</v>
      </c>
      <c r="G118" s="33">
        <v>4.16</v>
      </c>
      <c r="H118" s="34"/>
    </row>
    <row r="119" spans="1:8" ht="12.75">
      <c r="A119" s="217"/>
      <c r="B119" s="151"/>
      <c r="C119" s="30"/>
      <c r="D119" s="23"/>
      <c r="E119" s="31"/>
      <c r="F119" s="60"/>
      <c r="G119" s="33"/>
      <c r="H119" s="34"/>
    </row>
    <row r="120" spans="1:8" ht="12.75">
      <c r="A120" s="217"/>
      <c r="B120" s="44">
        <v>1981</v>
      </c>
      <c r="C120" s="49" t="s">
        <v>24</v>
      </c>
      <c r="D120" s="23"/>
      <c r="E120" s="31"/>
      <c r="F120" s="60" t="s">
        <v>446</v>
      </c>
      <c r="G120" s="33">
        <v>96005.19</v>
      </c>
      <c r="H120" s="34">
        <f>G120+G121</f>
        <v>96753.26000000001</v>
      </c>
    </row>
    <row r="121" spans="1:8" ht="12.75">
      <c r="A121" s="217"/>
      <c r="B121" s="156"/>
      <c r="C121" s="52" t="s">
        <v>3</v>
      </c>
      <c r="D121" s="41"/>
      <c r="E121" s="42"/>
      <c r="F121" s="60" t="s">
        <v>447</v>
      </c>
      <c r="G121" s="33">
        <v>748.07</v>
      </c>
      <c r="H121" s="34"/>
    </row>
    <row r="122" spans="1:8" ht="12.75">
      <c r="A122" s="217"/>
      <c r="B122" s="158"/>
      <c r="C122" s="52"/>
      <c r="D122" s="41"/>
      <c r="E122" s="42"/>
      <c r="F122" s="60"/>
      <c r="G122" s="33"/>
      <c r="H122" s="34"/>
    </row>
    <row r="123" spans="1:8" ht="12.75">
      <c r="A123" s="217"/>
      <c r="B123" s="53">
        <v>1989</v>
      </c>
      <c r="C123" s="54" t="s">
        <v>30</v>
      </c>
      <c r="D123" s="23"/>
      <c r="E123" s="31"/>
      <c r="F123" s="60" t="s">
        <v>448</v>
      </c>
      <c r="G123" s="33">
        <v>14932.28</v>
      </c>
      <c r="H123" s="34">
        <f>G123+G124+G125</f>
        <v>15523.95</v>
      </c>
    </row>
    <row r="124" spans="1:8" ht="12.75">
      <c r="A124" s="217"/>
      <c r="B124" s="156"/>
      <c r="C124" s="52" t="s">
        <v>3</v>
      </c>
      <c r="D124" s="41"/>
      <c r="E124" s="42"/>
      <c r="F124" s="60" t="s">
        <v>449</v>
      </c>
      <c r="G124" s="33">
        <v>591.67</v>
      </c>
      <c r="H124" s="34"/>
    </row>
    <row r="125" spans="1:8" ht="12.75">
      <c r="A125" s="217"/>
      <c r="B125" s="156"/>
      <c r="C125" s="52"/>
      <c r="D125" s="41"/>
      <c r="E125" s="42"/>
      <c r="F125" s="60"/>
      <c r="G125" s="33"/>
      <c r="H125" s="34"/>
    </row>
    <row r="126" spans="1:8" ht="12.75">
      <c r="A126" s="217"/>
      <c r="B126" s="53">
        <v>1991</v>
      </c>
      <c r="C126" s="54" t="s">
        <v>32</v>
      </c>
      <c r="D126" s="23"/>
      <c r="E126" s="31"/>
      <c r="F126" s="60" t="s">
        <v>450</v>
      </c>
      <c r="G126" s="33">
        <v>23416.2</v>
      </c>
      <c r="H126" s="34">
        <f>G126+G127+G128</f>
        <v>23754.22</v>
      </c>
    </row>
    <row r="127" spans="1:8" ht="12.75">
      <c r="A127" s="217"/>
      <c r="B127" s="156"/>
      <c r="C127" s="52" t="s">
        <v>3</v>
      </c>
      <c r="D127" s="41"/>
      <c r="E127" s="42"/>
      <c r="F127" s="60" t="s">
        <v>451</v>
      </c>
      <c r="G127" s="33">
        <v>338.02</v>
      </c>
      <c r="H127" s="58"/>
    </row>
    <row r="128" spans="1:8" ht="12.75">
      <c r="A128" s="217"/>
      <c r="B128" s="156"/>
      <c r="C128" s="52"/>
      <c r="D128" s="41"/>
      <c r="E128" s="42"/>
      <c r="F128" s="60"/>
      <c r="G128" s="33"/>
      <c r="H128" s="58"/>
    </row>
    <row r="129" spans="1:8" ht="12.75">
      <c r="A129" s="217"/>
      <c r="B129" s="53">
        <v>1990</v>
      </c>
      <c r="C129" s="54" t="s">
        <v>31</v>
      </c>
      <c r="D129" s="23"/>
      <c r="E129" s="31"/>
      <c r="F129" s="60" t="s">
        <v>452</v>
      </c>
      <c r="G129" s="33">
        <v>2984.35</v>
      </c>
      <c r="H129" s="34">
        <f>G129+G130+G131+G132+G133+G134</f>
        <v>41701.87</v>
      </c>
    </row>
    <row r="130" spans="1:8" ht="12.75">
      <c r="A130" s="217"/>
      <c r="B130" s="151"/>
      <c r="C130" s="61" t="s">
        <v>3</v>
      </c>
      <c r="D130" s="23"/>
      <c r="E130" s="31"/>
      <c r="F130" s="60" t="s">
        <v>453</v>
      </c>
      <c r="G130" s="33">
        <v>29983.45</v>
      </c>
      <c r="H130" s="34"/>
    </row>
    <row r="131" spans="1:8" ht="12.75">
      <c r="A131" s="217"/>
      <c r="B131" s="151"/>
      <c r="C131" s="61"/>
      <c r="D131" s="23"/>
      <c r="E131" s="31"/>
      <c r="F131" s="60" t="s">
        <v>454</v>
      </c>
      <c r="G131" s="33">
        <v>6893.8</v>
      </c>
      <c r="H131" s="34"/>
    </row>
    <row r="132" spans="1:8" ht="12.75">
      <c r="A132" s="217"/>
      <c r="B132" s="151"/>
      <c r="C132" s="61"/>
      <c r="D132" s="23"/>
      <c r="E132" s="31"/>
      <c r="F132" s="60" t="s">
        <v>455</v>
      </c>
      <c r="G132" s="33">
        <v>302.56</v>
      </c>
      <c r="H132" s="34"/>
    </row>
    <row r="133" spans="1:8" ht="12.75">
      <c r="A133" s="217"/>
      <c r="B133" s="151"/>
      <c r="C133" s="61"/>
      <c r="D133" s="23"/>
      <c r="E133" s="31"/>
      <c r="F133" s="60" t="s">
        <v>456</v>
      </c>
      <c r="G133" s="33">
        <v>1537.71</v>
      </c>
      <c r="H133" s="34"/>
    </row>
    <row r="134" spans="1:8" ht="12.75">
      <c r="A134" s="217"/>
      <c r="B134" s="157"/>
      <c r="C134" s="61"/>
      <c r="D134" s="23"/>
      <c r="E134" s="31"/>
      <c r="F134" s="60"/>
      <c r="G134" s="33"/>
      <c r="H134" s="34"/>
    </row>
    <row r="135" spans="1:8" ht="12.75">
      <c r="A135" s="217"/>
      <c r="B135" s="62">
        <v>1993</v>
      </c>
      <c r="C135" s="63" t="s">
        <v>66</v>
      </c>
      <c r="D135" s="23"/>
      <c r="E135" s="31"/>
      <c r="F135" s="60" t="s">
        <v>457</v>
      </c>
      <c r="G135" s="33">
        <v>178973.83</v>
      </c>
      <c r="H135" s="34">
        <f>G135+G136+G137+G138+G139+G140+G141+G142</f>
        <v>473085.5899999999</v>
      </c>
    </row>
    <row r="136" spans="1:8" ht="12.75">
      <c r="A136" s="217"/>
      <c r="B136" s="66"/>
      <c r="C136" s="64" t="s">
        <v>67</v>
      </c>
      <c r="D136" s="23"/>
      <c r="E136" s="31"/>
      <c r="F136" s="60" t="s">
        <v>458</v>
      </c>
      <c r="G136" s="33">
        <v>85167.89</v>
      </c>
      <c r="H136" s="34"/>
    </row>
    <row r="137" spans="1:8" ht="12.75">
      <c r="A137" s="217"/>
      <c r="B137" s="66"/>
      <c r="C137" s="64"/>
      <c r="D137" s="23"/>
      <c r="E137" s="31"/>
      <c r="F137" s="60" t="s">
        <v>459</v>
      </c>
      <c r="G137" s="33">
        <v>89314.48</v>
      </c>
      <c r="H137" s="34"/>
    </row>
    <row r="138" spans="1:8" ht="12.75">
      <c r="A138" s="217"/>
      <c r="B138" s="66"/>
      <c r="C138" s="64"/>
      <c r="D138" s="23"/>
      <c r="E138" s="31"/>
      <c r="F138" s="60" t="s">
        <v>460</v>
      </c>
      <c r="G138" s="33">
        <v>107528.77</v>
      </c>
      <c r="H138" s="34"/>
    </row>
    <row r="139" spans="1:8" ht="12.75">
      <c r="A139" s="217"/>
      <c r="B139" s="66"/>
      <c r="C139" s="64"/>
      <c r="D139" s="23"/>
      <c r="E139" s="31"/>
      <c r="F139" s="60" t="s">
        <v>461</v>
      </c>
      <c r="G139" s="33">
        <v>3752.02</v>
      </c>
      <c r="H139" s="34"/>
    </row>
    <row r="140" spans="1:8" ht="12.75">
      <c r="A140" s="217"/>
      <c r="B140" s="66"/>
      <c r="C140" s="64"/>
      <c r="D140" s="23"/>
      <c r="E140" s="31"/>
      <c r="F140" s="60" t="s">
        <v>462</v>
      </c>
      <c r="G140" s="33">
        <v>2861.97</v>
      </c>
      <c r="H140" s="34"/>
    </row>
    <row r="141" spans="1:8" ht="12.75">
      <c r="A141" s="217"/>
      <c r="B141" s="66"/>
      <c r="C141" s="64"/>
      <c r="D141" s="23"/>
      <c r="E141" s="31"/>
      <c r="F141" s="60" t="s">
        <v>463</v>
      </c>
      <c r="G141" s="33">
        <v>2026.41</v>
      </c>
      <c r="H141" s="34"/>
    </row>
    <row r="142" spans="1:8" ht="12.75">
      <c r="A142" s="217"/>
      <c r="B142" s="66"/>
      <c r="C142" s="64"/>
      <c r="D142" s="23"/>
      <c r="E142" s="31"/>
      <c r="F142" s="60" t="s">
        <v>464</v>
      </c>
      <c r="G142" s="33">
        <v>3460.22</v>
      </c>
      <c r="H142" s="34"/>
    </row>
    <row r="143" spans="1:8" ht="12.75">
      <c r="A143" s="217"/>
      <c r="B143" s="66"/>
      <c r="C143" s="64"/>
      <c r="D143" s="23"/>
      <c r="E143" s="31"/>
      <c r="F143" s="60"/>
      <c r="G143" s="33"/>
      <c r="H143" s="34"/>
    </row>
    <row r="144" spans="1:8" ht="12.75">
      <c r="A144" s="217"/>
      <c r="B144" s="66">
        <v>1994</v>
      </c>
      <c r="C144" s="63" t="s">
        <v>33</v>
      </c>
      <c r="D144" s="23"/>
      <c r="E144" s="172"/>
      <c r="F144" s="60" t="s">
        <v>465</v>
      </c>
      <c r="G144" s="33">
        <v>184643.09</v>
      </c>
      <c r="H144" s="34">
        <f>G144+G145+G146+G147+G148</f>
        <v>219693.25</v>
      </c>
    </row>
    <row r="145" spans="1:8" ht="12.75">
      <c r="A145" s="217"/>
      <c r="B145" s="66"/>
      <c r="C145" s="63" t="s">
        <v>34</v>
      </c>
      <c r="D145" s="23"/>
      <c r="E145" s="31"/>
      <c r="F145" s="60" t="s">
        <v>466</v>
      </c>
      <c r="G145" s="33">
        <v>33969.35</v>
      </c>
      <c r="H145" s="34"/>
    </row>
    <row r="146" spans="1:8" ht="12.75">
      <c r="A146" s="217"/>
      <c r="B146" s="66"/>
      <c r="C146" s="63"/>
      <c r="D146" s="23"/>
      <c r="E146" s="31"/>
      <c r="F146" s="60" t="s">
        <v>467</v>
      </c>
      <c r="G146" s="33">
        <v>882.08</v>
      </c>
      <c r="H146" s="34"/>
    </row>
    <row r="147" spans="1:8" ht="12.75">
      <c r="A147" s="217"/>
      <c r="B147" s="66"/>
      <c r="C147" s="63"/>
      <c r="D147" s="23"/>
      <c r="E147" s="31"/>
      <c r="F147" s="60" t="s">
        <v>468</v>
      </c>
      <c r="G147" s="33">
        <v>198.73</v>
      </c>
      <c r="H147" s="34"/>
    </row>
    <row r="148" spans="1:8" ht="12.75">
      <c r="A148" s="217"/>
      <c r="B148" s="66"/>
      <c r="C148" s="63"/>
      <c r="D148" s="23"/>
      <c r="E148" s="31"/>
      <c r="F148" s="60"/>
      <c r="G148" s="33"/>
      <c r="H148" s="34"/>
    </row>
    <row r="149" spans="1:8" ht="12.75">
      <c r="A149" s="217"/>
      <c r="B149" s="151">
        <v>1995</v>
      </c>
      <c r="C149" s="54" t="s">
        <v>115</v>
      </c>
      <c r="D149" s="23"/>
      <c r="E149" s="31"/>
      <c r="F149" s="60" t="s">
        <v>469</v>
      </c>
      <c r="G149" s="33">
        <v>36805.7</v>
      </c>
      <c r="H149" s="34">
        <f>G149+G150+G151</f>
        <v>38250.46</v>
      </c>
    </row>
    <row r="150" spans="1:8" ht="12.75">
      <c r="A150" s="217"/>
      <c r="B150" s="151"/>
      <c r="C150" s="54"/>
      <c r="D150" s="23"/>
      <c r="E150" s="31"/>
      <c r="F150" s="60" t="s">
        <v>470</v>
      </c>
      <c r="G150" s="33">
        <v>1444.76</v>
      </c>
      <c r="H150" s="34"/>
    </row>
    <row r="151" spans="1:8" ht="12.75">
      <c r="A151" s="217"/>
      <c r="B151" s="151"/>
      <c r="C151" s="54"/>
      <c r="D151" s="23"/>
      <c r="E151" s="31"/>
      <c r="F151" s="60"/>
      <c r="G151" s="33"/>
      <c r="H151" s="34"/>
    </row>
    <row r="152" spans="1:8" ht="12.75">
      <c r="A152" s="217"/>
      <c r="B152" s="66">
        <v>1996</v>
      </c>
      <c r="C152" s="63" t="s">
        <v>69</v>
      </c>
      <c r="D152" s="23"/>
      <c r="E152" s="31"/>
      <c r="F152" s="60" t="s">
        <v>471</v>
      </c>
      <c r="G152" s="33">
        <v>10901.81</v>
      </c>
      <c r="H152" s="34">
        <f>G152+G153+G154</f>
        <v>11397.56</v>
      </c>
    </row>
    <row r="153" spans="1:8" ht="12.75">
      <c r="A153" s="217"/>
      <c r="B153" s="66"/>
      <c r="C153" s="63" t="s">
        <v>3</v>
      </c>
      <c r="D153" s="23"/>
      <c r="E153" s="31"/>
      <c r="F153" s="60" t="s">
        <v>472</v>
      </c>
      <c r="G153" s="33">
        <v>495.75</v>
      </c>
      <c r="H153" s="34"/>
    </row>
    <row r="154" spans="1:8" ht="12.75">
      <c r="A154" s="217"/>
      <c r="B154" s="66"/>
      <c r="C154" s="63"/>
      <c r="D154" s="23"/>
      <c r="E154" s="31"/>
      <c r="F154" s="60"/>
      <c r="G154" s="33"/>
      <c r="H154" s="34"/>
    </row>
    <row r="155" spans="1:8" ht="12.75">
      <c r="A155" s="217"/>
      <c r="B155" s="151">
        <v>1997</v>
      </c>
      <c r="C155" s="54" t="s">
        <v>70</v>
      </c>
      <c r="D155" s="23"/>
      <c r="E155" s="31"/>
      <c r="F155" s="60" t="s">
        <v>473</v>
      </c>
      <c r="G155" s="33">
        <v>8536.77</v>
      </c>
      <c r="H155" s="34">
        <f>G155+G156</f>
        <v>9154.51</v>
      </c>
    </row>
    <row r="156" spans="1:8" ht="12.75">
      <c r="A156" s="217"/>
      <c r="B156" s="151"/>
      <c r="C156" s="54" t="s">
        <v>3</v>
      </c>
      <c r="D156" s="23"/>
      <c r="E156" s="31"/>
      <c r="F156" s="60" t="s">
        <v>474</v>
      </c>
      <c r="G156" s="33">
        <v>617.74</v>
      </c>
      <c r="H156" s="34"/>
    </row>
    <row r="157" spans="1:8" ht="12.75">
      <c r="A157" s="217"/>
      <c r="B157" s="151"/>
      <c r="C157" s="54"/>
      <c r="D157" s="23"/>
      <c r="E157" s="31"/>
      <c r="F157" s="60"/>
      <c r="G157" s="33"/>
      <c r="H157" s="34"/>
    </row>
    <row r="158" spans="1:8" ht="12.75">
      <c r="A158" s="217"/>
      <c r="B158" s="151">
        <v>1998</v>
      </c>
      <c r="C158" s="54" t="s">
        <v>71</v>
      </c>
      <c r="D158" s="23"/>
      <c r="E158" s="31"/>
      <c r="F158" s="60" t="s">
        <v>475</v>
      </c>
      <c r="G158" s="33">
        <v>25620.35</v>
      </c>
      <c r="H158" s="34">
        <f>G158+G159+G160</f>
        <v>26953.969999999998</v>
      </c>
    </row>
    <row r="159" spans="1:8" ht="12.75">
      <c r="A159" s="217"/>
      <c r="B159" s="151"/>
      <c r="C159" s="54" t="s">
        <v>17</v>
      </c>
      <c r="D159" s="23"/>
      <c r="E159" s="31"/>
      <c r="F159" s="60" t="s">
        <v>476</v>
      </c>
      <c r="G159" s="33">
        <v>1333.62</v>
      </c>
      <c r="H159" s="34"/>
    </row>
    <row r="160" spans="1:8" ht="12.75">
      <c r="A160" s="217"/>
      <c r="B160" s="151"/>
      <c r="C160" s="54"/>
      <c r="D160" s="23"/>
      <c r="E160" s="31"/>
      <c r="F160" s="60"/>
      <c r="G160" s="33"/>
      <c r="H160" s="34"/>
    </row>
    <row r="161" spans="1:8" ht="12.75">
      <c r="A161" s="217"/>
      <c r="B161" s="151">
        <v>2000</v>
      </c>
      <c r="C161" s="54" t="s">
        <v>72</v>
      </c>
      <c r="D161" s="23"/>
      <c r="E161" s="31"/>
      <c r="F161" s="60" t="s">
        <v>477</v>
      </c>
      <c r="G161" s="33">
        <v>36004.61</v>
      </c>
      <c r="H161" s="34">
        <f>G161+G162+G163+G164</f>
        <v>41880.020000000004</v>
      </c>
    </row>
    <row r="162" spans="1:8" ht="12.75">
      <c r="A162" s="217"/>
      <c r="B162" s="151"/>
      <c r="C162" s="54" t="s">
        <v>36</v>
      </c>
      <c r="D162" s="23"/>
      <c r="E162" s="31"/>
      <c r="F162" s="60" t="s">
        <v>478</v>
      </c>
      <c r="G162" s="33">
        <v>4111.69</v>
      </c>
      <c r="H162" s="34"/>
    </row>
    <row r="163" spans="1:8" ht="12.75">
      <c r="A163" s="217"/>
      <c r="B163" s="151"/>
      <c r="C163" s="54"/>
      <c r="D163" s="23"/>
      <c r="E163" s="31"/>
      <c r="F163" s="60" t="s">
        <v>479</v>
      </c>
      <c r="G163" s="33">
        <v>1484.96</v>
      </c>
      <c r="H163" s="34"/>
    </row>
    <row r="164" spans="1:8" ht="12.75">
      <c r="A164" s="217"/>
      <c r="B164" s="151"/>
      <c r="C164" s="54"/>
      <c r="D164" s="23"/>
      <c r="E164" s="31"/>
      <c r="F164" s="60" t="s">
        <v>480</v>
      </c>
      <c r="G164" s="33">
        <v>278.76</v>
      </c>
      <c r="H164" s="34"/>
    </row>
    <row r="165" spans="1:8" ht="12.75">
      <c r="A165" s="217"/>
      <c r="B165" s="151"/>
      <c r="C165" s="54"/>
      <c r="D165" s="23"/>
      <c r="E165" s="31"/>
      <c r="F165" s="60"/>
      <c r="G165" s="33"/>
      <c r="H165" s="34"/>
    </row>
    <row r="166" spans="1:8" ht="12.75">
      <c r="A166" s="217"/>
      <c r="B166" s="151">
        <v>2001</v>
      </c>
      <c r="C166" s="54" t="s">
        <v>73</v>
      </c>
      <c r="D166" s="23"/>
      <c r="E166" s="31"/>
      <c r="F166" s="60" t="s">
        <v>481</v>
      </c>
      <c r="G166" s="59">
        <v>13594.22</v>
      </c>
      <c r="H166" s="34">
        <f>G166+G167+G168+G169</f>
        <v>15472.98</v>
      </c>
    </row>
    <row r="167" spans="1:8" ht="12.75">
      <c r="A167" s="217"/>
      <c r="B167" s="151"/>
      <c r="C167" s="54" t="s">
        <v>37</v>
      </c>
      <c r="D167" s="23"/>
      <c r="E167" s="31"/>
      <c r="F167" s="60" t="s">
        <v>482</v>
      </c>
      <c r="G167" s="59">
        <v>440.99</v>
      </c>
      <c r="H167" s="34"/>
    </row>
    <row r="168" spans="1:8" ht="12.75">
      <c r="A168" s="217"/>
      <c r="B168" s="156"/>
      <c r="C168" s="68"/>
      <c r="D168" s="41"/>
      <c r="E168" s="42"/>
      <c r="F168" s="60" t="s">
        <v>483</v>
      </c>
      <c r="G168" s="59">
        <v>1437.77</v>
      </c>
      <c r="H168" s="58"/>
    </row>
    <row r="169" spans="1:8" ht="12.75">
      <c r="A169" s="217"/>
      <c r="B169" s="156"/>
      <c r="C169" s="68"/>
      <c r="D169" s="41"/>
      <c r="E169" s="42"/>
      <c r="F169" s="60"/>
      <c r="G169" s="59"/>
      <c r="H169" s="58"/>
    </row>
    <row r="170" spans="1:8" ht="12.75">
      <c r="A170" s="217"/>
      <c r="B170" s="156"/>
      <c r="C170" s="68"/>
      <c r="D170" s="41"/>
      <c r="E170" s="42"/>
      <c r="F170" s="60"/>
      <c r="G170" s="59"/>
      <c r="H170" s="58"/>
    </row>
    <row r="171" spans="1:8" ht="12.75">
      <c r="A171" s="217"/>
      <c r="B171" s="156">
        <v>2002</v>
      </c>
      <c r="C171" s="68" t="s">
        <v>74</v>
      </c>
      <c r="D171" s="41"/>
      <c r="E171" s="42"/>
      <c r="F171" s="60" t="s">
        <v>484</v>
      </c>
      <c r="G171" s="59">
        <v>53723.36</v>
      </c>
      <c r="H171" s="58">
        <f>G171+G172+G173+G174+G175+G176</f>
        <v>301129.15</v>
      </c>
    </row>
    <row r="172" spans="1:8" ht="12.75">
      <c r="A172" s="217"/>
      <c r="B172" s="156"/>
      <c r="C172" s="68" t="s">
        <v>34</v>
      </c>
      <c r="D172" s="41"/>
      <c r="E172" s="42"/>
      <c r="F172" s="60" t="s">
        <v>485</v>
      </c>
      <c r="G172" s="59">
        <v>189794.41</v>
      </c>
      <c r="H172" s="58"/>
    </row>
    <row r="173" spans="1:8" ht="12.75">
      <c r="A173" s="217"/>
      <c r="B173" s="156"/>
      <c r="C173" s="68"/>
      <c r="D173" s="41"/>
      <c r="E173" s="42"/>
      <c r="F173" s="60" t="s">
        <v>486</v>
      </c>
      <c r="G173" s="59">
        <v>50435.31</v>
      </c>
      <c r="H173" s="58"/>
    </row>
    <row r="174" spans="1:8" ht="12.75">
      <c r="A174" s="217"/>
      <c r="B174" s="156"/>
      <c r="C174" s="68"/>
      <c r="D174" s="41"/>
      <c r="E174" s="42"/>
      <c r="F174" s="60" t="s">
        <v>487</v>
      </c>
      <c r="G174" s="59">
        <v>2052.83</v>
      </c>
      <c r="H174" s="58"/>
    </row>
    <row r="175" spans="1:8" ht="12.75">
      <c r="A175" s="217"/>
      <c r="B175" s="156"/>
      <c r="C175" s="68"/>
      <c r="D175" s="41"/>
      <c r="E175" s="42"/>
      <c r="F175" s="60" t="s">
        <v>488</v>
      </c>
      <c r="G175" s="59">
        <v>3965.38</v>
      </c>
      <c r="H175" s="58"/>
    </row>
    <row r="176" spans="1:8" ht="12.75">
      <c r="A176" s="217"/>
      <c r="B176" s="156"/>
      <c r="C176" s="68"/>
      <c r="D176" s="41"/>
      <c r="E176" s="42"/>
      <c r="F176" s="60" t="s">
        <v>489</v>
      </c>
      <c r="G176" s="59">
        <v>1157.86</v>
      </c>
      <c r="H176" s="58"/>
    </row>
    <row r="177" spans="1:8" ht="12.75">
      <c r="A177" s="217"/>
      <c r="B177" s="156"/>
      <c r="C177" s="68"/>
      <c r="D177" s="41"/>
      <c r="E177" s="42"/>
      <c r="F177" s="60"/>
      <c r="G177" s="59"/>
      <c r="H177" s="58"/>
    </row>
    <row r="178" spans="1:8" ht="12.75">
      <c r="A178" s="217"/>
      <c r="B178" s="156">
        <v>2003</v>
      </c>
      <c r="C178" s="68" t="s">
        <v>75</v>
      </c>
      <c r="D178" s="41"/>
      <c r="E178" s="42"/>
      <c r="F178" s="60" t="s">
        <v>490</v>
      </c>
      <c r="G178" s="59">
        <v>520.84</v>
      </c>
      <c r="H178" s="58">
        <f>G178+G179+G180+G181+G182</f>
        <v>14978.830000000002</v>
      </c>
    </row>
    <row r="179" spans="1:8" ht="12.75">
      <c r="A179" s="217"/>
      <c r="B179" s="156"/>
      <c r="C179" s="68" t="s">
        <v>38</v>
      </c>
      <c r="D179" s="41"/>
      <c r="E179" s="42"/>
      <c r="F179" s="60" t="s">
        <v>491</v>
      </c>
      <c r="G179" s="59">
        <v>12739.36</v>
      </c>
      <c r="H179" s="58"/>
    </row>
    <row r="180" spans="1:8" ht="12.75">
      <c r="A180" s="217"/>
      <c r="B180" s="156"/>
      <c r="C180" s="68"/>
      <c r="D180" s="41"/>
      <c r="E180" s="42"/>
      <c r="F180" s="60" t="s">
        <v>492</v>
      </c>
      <c r="G180" s="59">
        <v>136.35</v>
      </c>
      <c r="H180" s="58"/>
    </row>
    <row r="181" spans="1:8" ht="12.75">
      <c r="A181" s="217"/>
      <c r="B181" s="156"/>
      <c r="C181" s="68"/>
      <c r="D181" s="41"/>
      <c r="E181" s="42"/>
      <c r="F181" s="60" t="s">
        <v>493</v>
      </c>
      <c r="G181" s="59">
        <v>1582.28</v>
      </c>
      <c r="H181" s="58"/>
    </row>
    <row r="182" spans="1:8" ht="12.75">
      <c r="A182" s="217"/>
      <c r="B182" s="156"/>
      <c r="C182" s="68"/>
      <c r="D182" s="41"/>
      <c r="E182" s="42"/>
      <c r="F182" s="60"/>
      <c r="G182" s="59"/>
      <c r="H182" s="58"/>
    </row>
    <row r="183" spans="1:8" ht="12.75">
      <c r="A183" s="217"/>
      <c r="B183" s="156">
        <v>2004</v>
      </c>
      <c r="C183" s="68" t="s">
        <v>76</v>
      </c>
      <c r="D183" s="41"/>
      <c r="E183" s="42"/>
      <c r="F183" s="60" t="s">
        <v>494</v>
      </c>
      <c r="G183" s="33">
        <v>26329.18</v>
      </c>
      <c r="H183" s="58">
        <f>G183+G184+G185</f>
        <v>26672.98</v>
      </c>
    </row>
    <row r="184" spans="1:8" ht="12.75">
      <c r="A184" s="217"/>
      <c r="B184" s="156"/>
      <c r="C184" s="68" t="s">
        <v>77</v>
      </c>
      <c r="D184" s="41"/>
      <c r="E184" s="42"/>
      <c r="F184" s="60" t="s">
        <v>495</v>
      </c>
      <c r="G184" s="33">
        <v>343.8</v>
      </c>
      <c r="H184" s="58"/>
    </row>
    <row r="185" spans="1:8" ht="12.75">
      <c r="A185" s="217"/>
      <c r="B185" s="156"/>
      <c r="C185" s="68"/>
      <c r="D185" s="41"/>
      <c r="E185" s="42"/>
      <c r="F185" s="60"/>
      <c r="G185" s="59"/>
      <c r="H185" s="58"/>
    </row>
    <row r="186" spans="1:8" ht="12.75">
      <c r="A186" s="217"/>
      <c r="B186" s="156">
        <v>2005</v>
      </c>
      <c r="C186" s="68" t="s">
        <v>78</v>
      </c>
      <c r="D186" s="41"/>
      <c r="E186" s="42"/>
      <c r="F186" s="33" t="s">
        <v>496</v>
      </c>
      <c r="G186" s="59">
        <v>18648.59</v>
      </c>
      <c r="H186" s="58">
        <f>G186+G187+G188+G189</f>
        <v>93952.76999999999</v>
      </c>
    </row>
    <row r="187" spans="1:8" ht="12.75">
      <c r="A187" s="217"/>
      <c r="B187" s="156"/>
      <c r="C187" s="68" t="s">
        <v>3</v>
      </c>
      <c r="D187" s="41"/>
      <c r="E187" s="42"/>
      <c r="F187" s="60" t="s">
        <v>497</v>
      </c>
      <c r="G187" s="59">
        <v>69981.04</v>
      </c>
      <c r="H187" s="58"/>
    </row>
    <row r="188" spans="1:8" ht="12.75">
      <c r="A188" s="217"/>
      <c r="B188" s="156"/>
      <c r="C188" s="68"/>
      <c r="D188" s="41"/>
      <c r="E188" s="42"/>
      <c r="F188" s="60" t="s">
        <v>498</v>
      </c>
      <c r="G188" s="59">
        <v>2114.71</v>
      </c>
      <c r="H188" s="58"/>
    </row>
    <row r="189" spans="1:8" ht="12.75">
      <c r="A189" s="217"/>
      <c r="B189" s="156"/>
      <c r="C189" s="68"/>
      <c r="D189" s="41"/>
      <c r="E189" s="42"/>
      <c r="F189" s="60" t="s">
        <v>499</v>
      </c>
      <c r="G189" s="59">
        <v>3208.43</v>
      </c>
      <c r="H189" s="58"/>
    </row>
    <row r="190" spans="1:8" ht="12.75">
      <c r="A190" s="217"/>
      <c r="B190" s="156"/>
      <c r="C190" s="68"/>
      <c r="D190" s="41"/>
      <c r="E190" s="42"/>
      <c r="F190" s="60"/>
      <c r="G190" s="59"/>
      <c r="H190" s="58"/>
    </row>
    <row r="191" spans="1:8" ht="12.75">
      <c r="A191" s="217"/>
      <c r="B191" s="159">
        <v>3200</v>
      </c>
      <c r="C191" s="71" t="s">
        <v>79</v>
      </c>
      <c r="D191" s="41"/>
      <c r="E191" s="42"/>
      <c r="F191" s="60" t="s">
        <v>500</v>
      </c>
      <c r="G191" s="59">
        <v>21316.36</v>
      </c>
      <c r="H191" s="58">
        <f>G191+G192+G193+G194</f>
        <v>61822.340000000004</v>
      </c>
    </row>
    <row r="192" spans="1:8" ht="12.75">
      <c r="A192" s="217"/>
      <c r="B192" s="159"/>
      <c r="C192" s="71" t="s">
        <v>3</v>
      </c>
      <c r="D192" s="41"/>
      <c r="E192" s="42"/>
      <c r="F192" s="60" t="s">
        <v>501</v>
      </c>
      <c r="G192" s="59">
        <v>34993.23</v>
      </c>
      <c r="H192" s="58"/>
    </row>
    <row r="193" spans="1:8" ht="12.75">
      <c r="A193" s="217"/>
      <c r="B193" s="159"/>
      <c r="C193" s="71"/>
      <c r="D193" s="41"/>
      <c r="E193" s="42"/>
      <c r="F193" s="60" t="s">
        <v>502</v>
      </c>
      <c r="G193" s="59">
        <v>1756.43</v>
      </c>
      <c r="H193" s="58"/>
    </row>
    <row r="194" spans="1:8" ht="12.75">
      <c r="A194" s="217"/>
      <c r="B194" s="159"/>
      <c r="C194" s="71"/>
      <c r="D194" s="41"/>
      <c r="E194" s="42"/>
      <c r="F194" s="60" t="s">
        <v>503</v>
      </c>
      <c r="G194" s="59">
        <v>3756.32</v>
      </c>
      <c r="H194" s="58"/>
    </row>
    <row r="195" spans="1:8" ht="12.75">
      <c r="A195" s="217"/>
      <c r="B195" s="159"/>
      <c r="C195" s="71"/>
      <c r="D195" s="41"/>
      <c r="E195" s="42"/>
      <c r="F195" s="60"/>
      <c r="G195" s="59"/>
      <c r="H195" s="58"/>
    </row>
    <row r="196" spans="1:8" ht="12.75">
      <c r="A196" s="217"/>
      <c r="B196" s="156">
        <v>3300</v>
      </c>
      <c r="C196" s="68" t="s">
        <v>80</v>
      </c>
      <c r="D196" s="73"/>
      <c r="E196" s="42"/>
      <c r="F196" s="60" t="s">
        <v>504</v>
      </c>
      <c r="G196" s="59">
        <v>94676.06</v>
      </c>
      <c r="H196" s="58">
        <f>G196+G197+G199</f>
        <v>98780.92</v>
      </c>
    </row>
    <row r="197" spans="1:8" ht="12.75">
      <c r="A197" s="217"/>
      <c r="B197" s="156"/>
      <c r="C197" s="68" t="s">
        <v>39</v>
      </c>
      <c r="D197" s="28"/>
      <c r="E197" s="42"/>
      <c r="F197" s="60" t="s">
        <v>505</v>
      </c>
      <c r="G197" s="59">
        <v>4104.86</v>
      </c>
      <c r="H197" s="58"/>
    </row>
    <row r="198" spans="1:8" ht="12.75">
      <c r="A198" s="217"/>
      <c r="B198" s="156"/>
      <c r="C198" s="68"/>
      <c r="D198" s="28"/>
      <c r="E198" s="42"/>
      <c r="F198" s="60"/>
      <c r="G198" s="59"/>
      <c r="H198" s="58"/>
    </row>
    <row r="199" spans="1:8" ht="12.75">
      <c r="A199" s="217"/>
      <c r="B199" s="156"/>
      <c r="C199" s="68"/>
      <c r="D199" s="28"/>
      <c r="E199" s="42"/>
      <c r="F199" s="60"/>
      <c r="G199" s="59"/>
      <c r="H199" s="58"/>
    </row>
    <row r="200" spans="1:8" ht="12.75">
      <c r="A200" s="217"/>
      <c r="B200" s="156">
        <v>3682</v>
      </c>
      <c r="C200" s="68" t="s">
        <v>81</v>
      </c>
      <c r="D200" s="73"/>
      <c r="E200" s="42"/>
      <c r="F200" s="60" t="s">
        <v>506</v>
      </c>
      <c r="G200" s="59">
        <v>13797.18</v>
      </c>
      <c r="H200" s="58">
        <f>G200+G201+G202</f>
        <v>14121.050000000001</v>
      </c>
    </row>
    <row r="201" spans="1:8" ht="12.75">
      <c r="A201" s="217"/>
      <c r="B201" s="156"/>
      <c r="C201" s="68" t="s">
        <v>3</v>
      </c>
      <c r="D201" s="28"/>
      <c r="E201" s="42"/>
      <c r="F201" s="60" t="s">
        <v>507</v>
      </c>
      <c r="G201" s="59">
        <v>323.87</v>
      </c>
      <c r="H201" s="58"/>
    </row>
    <row r="202" spans="1:8" ht="12.75">
      <c r="A202" s="217"/>
      <c r="B202" s="156"/>
      <c r="C202" s="68"/>
      <c r="D202" s="28"/>
      <c r="E202" s="42"/>
      <c r="F202" s="60"/>
      <c r="G202" s="59"/>
      <c r="H202" s="58"/>
    </row>
    <row r="203" spans="1:8" ht="12.75">
      <c r="A203" s="217"/>
      <c r="B203" s="156">
        <v>3137</v>
      </c>
      <c r="C203" s="75" t="s">
        <v>40</v>
      </c>
      <c r="D203" s="74"/>
      <c r="E203" s="42"/>
      <c r="F203" s="60" t="s">
        <v>508</v>
      </c>
      <c r="G203" s="59">
        <v>48118.3</v>
      </c>
      <c r="H203" s="58">
        <f>G203+G204+G205</f>
        <v>48661.73</v>
      </c>
    </row>
    <row r="204" spans="1:8" ht="12.75">
      <c r="A204" s="217"/>
      <c r="B204" s="156"/>
      <c r="C204" s="75" t="s">
        <v>3</v>
      </c>
      <c r="D204" s="28"/>
      <c r="E204" s="42"/>
      <c r="F204" s="60" t="s">
        <v>509</v>
      </c>
      <c r="G204" s="59">
        <v>543.43</v>
      </c>
      <c r="H204" s="58"/>
    </row>
    <row r="205" spans="1:8" ht="12.75">
      <c r="A205" s="217"/>
      <c r="B205" s="156"/>
      <c r="C205" s="75"/>
      <c r="D205" s="28"/>
      <c r="E205" s="42"/>
      <c r="F205" s="60"/>
      <c r="G205" s="59"/>
      <c r="H205" s="58"/>
    </row>
    <row r="206" spans="1:8" ht="12.75">
      <c r="A206" s="217"/>
      <c r="B206" s="156">
        <v>1619</v>
      </c>
      <c r="C206" s="75" t="s">
        <v>82</v>
      </c>
      <c r="D206" s="28"/>
      <c r="E206" s="42"/>
      <c r="F206" s="60" t="s">
        <v>510</v>
      </c>
      <c r="G206" s="59">
        <v>17143.67</v>
      </c>
      <c r="H206" s="58">
        <f>G206+G207+G208+G209</f>
        <v>25536.429999999997</v>
      </c>
    </row>
    <row r="207" spans="1:8" ht="12.75">
      <c r="A207" s="217"/>
      <c r="B207" s="156"/>
      <c r="C207" s="75" t="s">
        <v>83</v>
      </c>
      <c r="D207" s="28"/>
      <c r="E207" s="42"/>
      <c r="F207" s="60" t="s">
        <v>511</v>
      </c>
      <c r="G207" s="59">
        <v>7301.48</v>
      </c>
      <c r="H207" s="58"/>
    </row>
    <row r="208" spans="1:8" ht="12.75">
      <c r="A208" s="217"/>
      <c r="B208" s="156"/>
      <c r="C208" s="75"/>
      <c r="D208" s="28"/>
      <c r="E208" s="42"/>
      <c r="F208" s="60" t="s">
        <v>512</v>
      </c>
      <c r="G208" s="59">
        <v>781.19</v>
      </c>
      <c r="H208" s="58"/>
    </row>
    <row r="209" spans="1:8" ht="12.75">
      <c r="A209" s="217"/>
      <c r="B209" s="156"/>
      <c r="C209" s="75"/>
      <c r="D209" s="28"/>
      <c r="E209" s="42"/>
      <c r="F209" s="60" t="s">
        <v>513</v>
      </c>
      <c r="G209" s="59">
        <v>310.09</v>
      </c>
      <c r="H209" s="58"/>
    </row>
    <row r="210" spans="1:8" ht="12.75">
      <c r="A210" s="217"/>
      <c r="B210" s="156"/>
      <c r="C210" s="75"/>
      <c r="D210" s="28"/>
      <c r="E210" s="42"/>
      <c r="F210" s="60"/>
      <c r="G210" s="59"/>
      <c r="H210" s="58"/>
    </row>
    <row r="211" spans="1:8" ht="12.75">
      <c r="A211" s="217"/>
      <c r="B211" s="156">
        <v>1620</v>
      </c>
      <c r="C211" s="75" t="s">
        <v>84</v>
      </c>
      <c r="D211" s="28"/>
      <c r="E211" s="42"/>
      <c r="F211" s="60" t="s">
        <v>514</v>
      </c>
      <c r="G211" s="33">
        <v>37446.03</v>
      </c>
      <c r="H211" s="58">
        <f>G211+G212+G213+G214</f>
        <v>38753.99</v>
      </c>
    </row>
    <row r="212" spans="1:8" ht="12.75">
      <c r="A212" s="217"/>
      <c r="B212" s="156"/>
      <c r="C212" s="75" t="s">
        <v>3</v>
      </c>
      <c r="D212" s="28"/>
      <c r="E212" s="42"/>
      <c r="F212" s="60" t="s">
        <v>515</v>
      </c>
      <c r="G212" s="59">
        <v>1307.96</v>
      </c>
      <c r="H212" s="58"/>
    </row>
    <row r="213" spans="1:8" ht="12.75">
      <c r="A213" s="217"/>
      <c r="B213" s="156"/>
      <c r="C213" s="75"/>
      <c r="D213" s="28"/>
      <c r="E213" s="42"/>
      <c r="F213" s="60"/>
      <c r="G213" s="59"/>
      <c r="H213" s="58"/>
    </row>
    <row r="214" spans="1:8" ht="12.75">
      <c r="A214" s="217"/>
      <c r="B214" s="156"/>
      <c r="C214" s="75"/>
      <c r="D214" s="28"/>
      <c r="E214" s="42"/>
      <c r="F214" s="60"/>
      <c r="G214" s="59"/>
      <c r="H214" s="58"/>
    </row>
    <row r="215" spans="1:8" ht="12.75">
      <c r="A215" s="217"/>
      <c r="B215" s="156">
        <v>1621</v>
      </c>
      <c r="C215" s="75" t="s">
        <v>85</v>
      </c>
      <c r="D215" s="6"/>
      <c r="E215" s="42"/>
      <c r="F215" s="60" t="s">
        <v>516</v>
      </c>
      <c r="G215" s="59">
        <v>94686</v>
      </c>
      <c r="H215" s="58">
        <f>G215+G216+G217+G218+G219+G220</f>
        <v>127439.68999999999</v>
      </c>
    </row>
    <row r="216" spans="1:8" ht="12.75">
      <c r="A216" s="217"/>
      <c r="B216" s="156"/>
      <c r="C216" s="75" t="s">
        <v>3</v>
      </c>
      <c r="D216" s="28"/>
      <c r="E216" s="42"/>
      <c r="F216" s="60" t="s">
        <v>517</v>
      </c>
      <c r="G216" s="59">
        <v>19052.98</v>
      </c>
      <c r="H216" s="58"/>
    </row>
    <row r="217" spans="1:8" ht="12.75">
      <c r="A217" s="217"/>
      <c r="B217" s="156"/>
      <c r="C217" s="75"/>
      <c r="D217" s="50"/>
      <c r="E217" s="42"/>
      <c r="F217" s="60" t="s">
        <v>518</v>
      </c>
      <c r="G217" s="59">
        <v>9774.42</v>
      </c>
      <c r="H217" s="58"/>
    </row>
    <row r="218" spans="1:8" ht="12.75">
      <c r="A218" s="217"/>
      <c r="B218" s="156"/>
      <c r="C218" s="75"/>
      <c r="D218" s="50"/>
      <c r="E218" s="42"/>
      <c r="F218" s="60" t="s">
        <v>519</v>
      </c>
      <c r="G218" s="59">
        <v>1010.26</v>
      </c>
      <c r="H218" s="58"/>
    </row>
    <row r="219" spans="1:8" ht="12.75">
      <c r="A219" s="217"/>
      <c r="B219" s="156"/>
      <c r="C219" s="75"/>
      <c r="D219" s="50"/>
      <c r="E219" s="42"/>
      <c r="F219" s="60" t="s">
        <v>520</v>
      </c>
      <c r="G219" s="59">
        <v>1792.39</v>
      </c>
      <c r="H219" s="58"/>
    </row>
    <row r="220" spans="1:8" ht="12.75">
      <c r="A220" s="217"/>
      <c r="B220" s="156"/>
      <c r="C220" s="75"/>
      <c r="D220" s="50"/>
      <c r="E220" s="42"/>
      <c r="F220" s="60" t="s">
        <v>521</v>
      </c>
      <c r="G220" s="59">
        <v>1123.64</v>
      </c>
      <c r="H220" s="58"/>
    </row>
    <row r="221" spans="1:8" ht="12.75">
      <c r="A221" s="217"/>
      <c r="B221" s="156"/>
      <c r="C221" s="75"/>
      <c r="D221" s="50"/>
      <c r="E221" s="42"/>
      <c r="F221" s="60"/>
      <c r="G221" s="59"/>
      <c r="H221" s="58"/>
    </row>
    <row r="222" spans="1:8" ht="12.75">
      <c r="A222" s="217"/>
      <c r="B222" s="156">
        <v>1746</v>
      </c>
      <c r="C222" s="75" t="s">
        <v>122</v>
      </c>
      <c r="D222" s="28"/>
      <c r="E222" s="42"/>
      <c r="F222" s="60" t="s">
        <v>522</v>
      </c>
      <c r="G222" s="59">
        <v>9613.63</v>
      </c>
      <c r="H222" s="58">
        <f>G222+G223+G224</f>
        <v>10051.509999999998</v>
      </c>
    </row>
    <row r="223" spans="1:8" ht="12.75">
      <c r="A223" s="217"/>
      <c r="B223" s="156"/>
      <c r="C223" s="75"/>
      <c r="D223" s="6"/>
      <c r="E223" s="42"/>
      <c r="F223" s="60" t="s">
        <v>523</v>
      </c>
      <c r="G223" s="59">
        <v>437.88</v>
      </c>
      <c r="H223" s="58"/>
    </row>
    <row r="224" spans="1:8" ht="12.75">
      <c r="A224" s="217"/>
      <c r="B224" s="156"/>
      <c r="C224" s="75"/>
      <c r="D224" s="28"/>
      <c r="E224" s="42"/>
      <c r="F224" s="60"/>
      <c r="G224" s="59"/>
      <c r="H224" s="58"/>
    </row>
    <row r="225" spans="1:8" ht="12.75">
      <c r="A225" s="217"/>
      <c r="B225" s="156">
        <v>2080</v>
      </c>
      <c r="C225" s="75" t="s">
        <v>121</v>
      </c>
      <c r="D225" s="28"/>
      <c r="E225" s="42"/>
      <c r="F225" s="60" t="s">
        <v>524</v>
      </c>
      <c r="G225" s="59">
        <v>12900.78</v>
      </c>
      <c r="H225" s="58">
        <f>G225+G226+G227</f>
        <v>14718.33</v>
      </c>
    </row>
    <row r="226" spans="1:8" ht="12.75">
      <c r="A226" s="217"/>
      <c r="B226" s="156"/>
      <c r="C226" s="75"/>
      <c r="D226" s="28"/>
      <c r="E226" s="42"/>
      <c r="F226" s="60" t="s">
        <v>525</v>
      </c>
      <c r="G226" s="59">
        <v>1817.55</v>
      </c>
      <c r="H226" s="58"/>
    </row>
    <row r="227" spans="1:8" ht="12.75">
      <c r="A227" s="217"/>
      <c r="B227" s="156"/>
      <c r="C227" s="75"/>
      <c r="D227" s="28"/>
      <c r="E227" s="42"/>
      <c r="F227" s="60"/>
      <c r="G227" s="59"/>
      <c r="H227" s="58"/>
    </row>
    <row r="228" spans="1:8" ht="12.75">
      <c r="A228" s="217"/>
      <c r="B228" s="57">
        <v>2213</v>
      </c>
      <c r="C228" s="75" t="s">
        <v>89</v>
      </c>
      <c r="D228" s="28"/>
      <c r="E228" s="42"/>
      <c r="F228" s="60" t="s">
        <v>526</v>
      </c>
      <c r="G228" s="59">
        <v>31082.72</v>
      </c>
      <c r="H228" s="58">
        <f>G228+G229+G230</f>
        <v>32742.75</v>
      </c>
    </row>
    <row r="229" spans="1:8" ht="12.75">
      <c r="A229" s="217"/>
      <c r="B229" s="57"/>
      <c r="C229" s="75" t="s">
        <v>90</v>
      </c>
      <c r="D229" s="6"/>
      <c r="E229" s="42"/>
      <c r="F229" s="60" t="s">
        <v>527</v>
      </c>
      <c r="G229" s="59">
        <v>1660.03</v>
      </c>
      <c r="H229" s="58"/>
    </row>
    <row r="230" spans="1:8" ht="12.75">
      <c r="A230" s="217"/>
      <c r="B230" s="57"/>
      <c r="C230" s="75"/>
      <c r="D230" s="28"/>
      <c r="E230" s="42"/>
      <c r="F230" s="60"/>
      <c r="G230" s="59"/>
      <c r="H230" s="58"/>
    </row>
    <row r="231" spans="1:8" ht="12.75">
      <c r="A231" s="217"/>
      <c r="B231" s="57">
        <v>3122</v>
      </c>
      <c r="C231" s="75" t="s">
        <v>91</v>
      </c>
      <c r="D231" s="28"/>
      <c r="E231" s="42"/>
      <c r="F231" s="60" t="s">
        <v>528</v>
      </c>
      <c r="G231" s="59">
        <v>42849.59</v>
      </c>
      <c r="H231" s="58">
        <f>G231+G232+G233</f>
        <v>44612.409999999996</v>
      </c>
    </row>
    <row r="232" spans="1:8" ht="12.75">
      <c r="A232" s="217"/>
      <c r="B232" s="57"/>
      <c r="C232" s="75" t="s">
        <v>92</v>
      </c>
      <c r="D232" s="6"/>
      <c r="E232" s="42"/>
      <c r="F232" s="60" t="s">
        <v>529</v>
      </c>
      <c r="G232" s="59">
        <v>1762.82</v>
      </c>
      <c r="H232" s="58"/>
    </row>
    <row r="233" spans="1:8" ht="12.75">
      <c r="A233" s="217"/>
      <c r="B233" s="57"/>
      <c r="C233" s="75"/>
      <c r="D233" s="28"/>
      <c r="E233" s="42"/>
      <c r="F233" s="60"/>
      <c r="G233" s="59"/>
      <c r="H233" s="58"/>
    </row>
    <row r="234" spans="1:8" ht="12.75">
      <c r="A234" s="217"/>
      <c r="B234" s="57">
        <v>1718</v>
      </c>
      <c r="C234" s="75" t="s">
        <v>93</v>
      </c>
      <c r="D234" s="28"/>
      <c r="E234" s="42"/>
      <c r="F234" s="60" t="s">
        <v>530</v>
      </c>
      <c r="G234" s="59">
        <v>9331.93</v>
      </c>
      <c r="H234" s="58">
        <f>G234+G235+G236</f>
        <v>10092.15</v>
      </c>
    </row>
    <row r="235" spans="1:8" ht="12.75">
      <c r="A235" s="217"/>
      <c r="B235" s="151"/>
      <c r="C235" s="79" t="s">
        <v>94</v>
      </c>
      <c r="D235" s="28"/>
      <c r="E235" s="31"/>
      <c r="F235" s="60" t="s">
        <v>531</v>
      </c>
      <c r="G235" s="33">
        <v>760.22</v>
      </c>
      <c r="H235" s="34"/>
    </row>
    <row r="236" spans="1:8" ht="12.75">
      <c r="A236" s="217"/>
      <c r="B236" s="156"/>
      <c r="C236" s="75"/>
      <c r="D236" s="50"/>
      <c r="E236" s="42"/>
      <c r="F236" s="60"/>
      <c r="G236" s="59"/>
      <c r="H236" s="58"/>
    </row>
    <row r="237" spans="1:8" ht="12.75">
      <c r="A237" s="217"/>
      <c r="B237" s="57">
        <v>2191</v>
      </c>
      <c r="C237" s="75" t="s">
        <v>95</v>
      </c>
      <c r="D237" s="28"/>
      <c r="E237" s="42"/>
      <c r="F237" s="60" t="s">
        <v>532</v>
      </c>
      <c r="G237" s="59">
        <v>13627.77</v>
      </c>
      <c r="H237" s="58">
        <f>G237+G238+G239</f>
        <v>15117.02</v>
      </c>
    </row>
    <row r="238" spans="1:8" ht="12.75">
      <c r="A238" s="217"/>
      <c r="B238" s="57"/>
      <c r="C238" s="75" t="s">
        <v>42</v>
      </c>
      <c r="D238" s="28"/>
      <c r="E238" s="42"/>
      <c r="F238" s="60" t="s">
        <v>533</v>
      </c>
      <c r="G238" s="59">
        <v>1489.25</v>
      </c>
      <c r="H238" s="58"/>
    </row>
    <row r="239" spans="1:8" ht="12.75">
      <c r="A239" s="217"/>
      <c r="B239" s="57"/>
      <c r="C239" s="75"/>
      <c r="D239" s="50"/>
      <c r="E239" s="42"/>
      <c r="F239" s="60"/>
      <c r="G239" s="59"/>
      <c r="H239" s="58"/>
    </row>
    <row r="240" spans="1:8" ht="12.75">
      <c r="A240" s="217"/>
      <c r="B240" s="57">
        <v>2486</v>
      </c>
      <c r="C240" s="75" t="s">
        <v>43</v>
      </c>
      <c r="D240" s="28"/>
      <c r="E240" s="42"/>
      <c r="F240" s="60" t="s">
        <v>481</v>
      </c>
      <c r="G240" s="59">
        <v>27615.46</v>
      </c>
      <c r="H240" s="58">
        <f>G240+G241+G242</f>
        <v>29848.53</v>
      </c>
    </row>
    <row r="241" spans="1:8" ht="12.75">
      <c r="A241" s="217"/>
      <c r="B241" s="57"/>
      <c r="C241" s="75" t="s">
        <v>96</v>
      </c>
      <c r="D241" s="28"/>
      <c r="E241" s="42"/>
      <c r="F241" s="60" t="s">
        <v>534</v>
      </c>
      <c r="G241" s="59">
        <v>2233.07</v>
      </c>
      <c r="H241" s="58"/>
    </row>
    <row r="242" spans="1:8" ht="12.75">
      <c r="A242" s="217"/>
      <c r="B242" s="57"/>
      <c r="C242" s="75"/>
      <c r="D242" s="50"/>
      <c r="E242" s="42"/>
      <c r="F242" s="51"/>
      <c r="G242" s="59"/>
      <c r="H242" s="58"/>
    </row>
    <row r="243" spans="1:8" ht="12.75">
      <c r="A243" s="217"/>
      <c r="B243" s="57">
        <v>3533</v>
      </c>
      <c r="C243" s="75" t="s">
        <v>116</v>
      </c>
      <c r="D243" s="50"/>
      <c r="E243" s="42"/>
      <c r="F243" s="51" t="s">
        <v>535</v>
      </c>
      <c r="G243" s="59">
        <v>31792.4</v>
      </c>
      <c r="H243" s="58">
        <f>G243+G244</f>
        <v>32190.02</v>
      </c>
    </row>
    <row r="244" spans="1:8" ht="12.75">
      <c r="A244" s="217"/>
      <c r="B244" s="57"/>
      <c r="C244" s="75" t="s">
        <v>97</v>
      </c>
      <c r="D244" s="50"/>
      <c r="E244" s="42"/>
      <c r="F244" s="51" t="s">
        <v>536</v>
      </c>
      <c r="G244" s="59">
        <v>397.62</v>
      </c>
      <c r="H244" s="58"/>
    </row>
    <row r="245" spans="1:8" ht="12.75">
      <c r="A245" s="217"/>
      <c r="B245" s="57"/>
      <c r="C245" s="75"/>
      <c r="D245" s="50"/>
      <c r="E245" s="42"/>
      <c r="F245" s="51"/>
      <c r="G245" s="59"/>
      <c r="H245" s="58"/>
    </row>
    <row r="246" spans="1:8" ht="12.75">
      <c r="A246" s="217"/>
      <c r="B246" s="57">
        <v>3535</v>
      </c>
      <c r="C246" s="75" t="s">
        <v>123</v>
      </c>
      <c r="D246" s="50"/>
      <c r="E246" s="42"/>
      <c r="F246" s="51" t="s">
        <v>537</v>
      </c>
      <c r="G246" s="59">
        <v>1857.55</v>
      </c>
      <c r="H246" s="58">
        <f>G246+G247</f>
        <v>1984.6799999999998</v>
      </c>
    </row>
    <row r="247" spans="1:8" ht="12.75">
      <c r="A247" s="217"/>
      <c r="B247" s="57"/>
      <c r="C247" s="75" t="s">
        <v>99</v>
      </c>
      <c r="D247" s="50"/>
      <c r="E247" s="42"/>
      <c r="F247" s="51" t="s">
        <v>538</v>
      </c>
      <c r="G247" s="59">
        <v>127.13</v>
      </c>
      <c r="H247" s="58"/>
    </row>
    <row r="248" spans="1:8" ht="12.75">
      <c r="A248" s="217"/>
      <c r="B248" s="57"/>
      <c r="C248" s="75"/>
      <c r="D248" s="50"/>
      <c r="E248" s="42"/>
      <c r="F248" s="51"/>
      <c r="G248" s="59"/>
      <c r="H248" s="58"/>
    </row>
    <row r="249" spans="1:8" ht="12.75">
      <c r="A249" s="217"/>
      <c r="B249" s="57">
        <v>3537</v>
      </c>
      <c r="C249" s="75" t="s">
        <v>45</v>
      </c>
      <c r="D249" s="50"/>
      <c r="E249" s="50"/>
      <c r="F249" s="51" t="s">
        <v>539</v>
      </c>
      <c r="G249" s="59">
        <v>92179.09</v>
      </c>
      <c r="H249" s="58">
        <f>G249+G250</f>
        <v>95948.91</v>
      </c>
    </row>
    <row r="250" spans="1:8" ht="12.75">
      <c r="A250" s="217"/>
      <c r="B250" s="57"/>
      <c r="C250" s="75" t="s">
        <v>100</v>
      </c>
      <c r="D250" s="28"/>
      <c r="E250" s="42"/>
      <c r="F250" s="51" t="s">
        <v>540</v>
      </c>
      <c r="G250" s="59">
        <v>3769.82</v>
      </c>
      <c r="H250" s="58"/>
    </row>
    <row r="251" spans="1:8" ht="12.75">
      <c r="A251" s="217"/>
      <c r="B251" s="57"/>
      <c r="C251" s="75"/>
      <c r="D251" s="50"/>
      <c r="E251" s="42"/>
      <c r="F251" s="51"/>
      <c r="G251" s="59"/>
      <c r="H251" s="58"/>
    </row>
    <row r="252" spans="1:8" ht="12.75">
      <c r="A252" s="217"/>
      <c r="B252" s="57">
        <v>3539</v>
      </c>
      <c r="C252" s="75" t="s">
        <v>125</v>
      </c>
      <c r="D252" s="50"/>
      <c r="E252" s="42"/>
      <c r="F252" s="51" t="s">
        <v>541</v>
      </c>
      <c r="G252" s="59">
        <v>3871.73</v>
      </c>
      <c r="H252" s="58">
        <f>G252+G253+G254</f>
        <v>4217.73</v>
      </c>
    </row>
    <row r="253" spans="1:8" ht="12.75">
      <c r="A253" s="217"/>
      <c r="B253" s="57"/>
      <c r="C253" s="75" t="s">
        <v>102</v>
      </c>
      <c r="D253" s="50">
        <v>33734941</v>
      </c>
      <c r="E253" s="42"/>
      <c r="F253" s="51" t="s">
        <v>542</v>
      </c>
      <c r="G253" s="59">
        <v>346</v>
      </c>
      <c r="H253" s="58"/>
    </row>
    <row r="254" spans="1:8" ht="12.75">
      <c r="A254" s="217"/>
      <c r="B254" s="57"/>
      <c r="C254" s="75"/>
      <c r="D254" s="50"/>
      <c r="E254" s="42"/>
      <c r="F254" s="51"/>
      <c r="G254" s="59"/>
      <c r="H254" s="58"/>
    </row>
    <row r="255" spans="1:8" ht="13.5" thickBot="1">
      <c r="A255" s="217"/>
      <c r="B255" s="160"/>
      <c r="C255" s="161"/>
      <c r="D255" s="175"/>
      <c r="E255" s="162"/>
      <c r="F255" s="51"/>
      <c r="G255" s="163"/>
      <c r="H255" s="164"/>
    </row>
    <row r="256" spans="1:8" ht="13.5" thickBot="1">
      <c r="A256" s="218"/>
      <c r="B256" s="165"/>
      <c r="C256" s="83" t="s">
        <v>46</v>
      </c>
      <c r="D256" s="84"/>
      <c r="E256" s="85"/>
      <c r="F256" s="96"/>
      <c r="G256" s="166">
        <f>SUM(G10:G255)</f>
        <v>3829266.3299999987</v>
      </c>
      <c r="H256" s="135">
        <f>SUM(H10:H255)</f>
        <v>3829266.33</v>
      </c>
    </row>
    <row r="257" spans="2:8" ht="12.75">
      <c r="B257" s="12"/>
      <c r="C257" s="5"/>
      <c r="E257" s="6"/>
      <c r="F257" s="91"/>
      <c r="G257" s="7"/>
      <c r="H257" s="89"/>
    </row>
    <row r="258" spans="2:8" ht="12.75">
      <c r="B258" s="12"/>
      <c r="C258" s="5"/>
      <c r="E258" s="6"/>
      <c r="F258" s="91"/>
      <c r="G258" s="7" t="s">
        <v>103</v>
      </c>
      <c r="H258" s="38"/>
    </row>
    <row r="259" spans="2:7" ht="12.75">
      <c r="B259" s="12"/>
      <c r="C259" s="5"/>
      <c r="D259" s="6"/>
      <c r="E259" s="7"/>
      <c r="F259" s="91"/>
      <c r="G259" s="7" t="s">
        <v>130</v>
      </c>
    </row>
    <row r="260" spans="2:8" ht="12.75">
      <c r="B260" s="12"/>
      <c r="C260" s="5"/>
      <c r="D260" s="6"/>
      <c r="E260" s="7"/>
      <c r="F260" s="91"/>
      <c r="H260" s="108"/>
    </row>
    <row r="261" spans="2:8" ht="12.75">
      <c r="B261" s="12"/>
      <c r="C261" s="5"/>
      <c r="D261" s="6"/>
      <c r="E261" s="7"/>
      <c r="F261" s="91"/>
      <c r="H261" s="108"/>
    </row>
    <row r="262" spans="2:8" ht="12.75">
      <c r="B262" s="9"/>
      <c r="C262" s="1"/>
      <c r="D262" s="6" t="s">
        <v>131</v>
      </c>
      <c r="E262" s="6"/>
      <c r="F262" s="91"/>
      <c r="G262" s="7"/>
      <c r="H262" s="89"/>
    </row>
    <row r="263" spans="2:8" ht="12.75">
      <c r="B263" s="9"/>
      <c r="C263" s="1"/>
      <c r="D263" s="6" t="s">
        <v>543</v>
      </c>
      <c r="E263" s="6"/>
      <c r="F263" s="91"/>
      <c r="G263" s="7"/>
      <c r="H263" s="89"/>
    </row>
    <row r="264" spans="2:8" ht="12.75">
      <c r="B264" s="12"/>
      <c r="C264" s="5"/>
      <c r="E264" s="6"/>
      <c r="F264" s="91"/>
      <c r="G264" s="7" t="s">
        <v>544</v>
      </c>
      <c r="H264" s="89"/>
    </row>
    <row r="265" spans="2:8" ht="13.5" thickBot="1">
      <c r="B265" s="4" t="s">
        <v>51</v>
      </c>
      <c r="C265" s="3"/>
      <c r="D265" s="6" t="s">
        <v>105</v>
      </c>
      <c r="E265" s="6"/>
      <c r="F265" s="91"/>
      <c r="G265" s="7"/>
      <c r="H265" s="89"/>
    </row>
    <row r="266" spans="1:8" ht="34.5" thickBot="1">
      <c r="A266" s="219"/>
      <c r="B266" s="171" t="s">
        <v>106</v>
      </c>
      <c r="C266" s="13" t="s">
        <v>107</v>
      </c>
      <c r="D266" s="15" t="s">
        <v>54</v>
      </c>
      <c r="E266" s="16" t="s">
        <v>55</v>
      </c>
      <c r="F266" s="92" t="s">
        <v>56</v>
      </c>
      <c r="G266" s="18" t="s">
        <v>57</v>
      </c>
      <c r="H266" s="19" t="s">
        <v>58</v>
      </c>
    </row>
    <row r="267" spans="1:8" ht="12.75">
      <c r="A267" s="219"/>
      <c r="B267" s="220" t="s">
        <v>545</v>
      </c>
      <c r="C267" s="35" t="s">
        <v>108</v>
      </c>
      <c r="D267" s="23"/>
      <c r="E267" s="28"/>
      <c r="F267" s="32" t="s">
        <v>546</v>
      </c>
      <c r="G267" s="33">
        <v>17075.98</v>
      </c>
      <c r="H267" s="34">
        <f>G267+G268+G269</f>
        <v>17075.98</v>
      </c>
    </row>
    <row r="268" spans="1:8" ht="12.75">
      <c r="A268" s="219"/>
      <c r="B268" s="43"/>
      <c r="C268" s="40"/>
      <c r="D268" s="41"/>
      <c r="E268" s="42"/>
      <c r="F268" s="32"/>
      <c r="G268" s="33"/>
      <c r="H268" s="58"/>
    </row>
    <row r="269" spans="1:8" ht="13.5" thickBot="1">
      <c r="A269" s="219"/>
      <c r="B269" s="29"/>
      <c r="C269" s="46"/>
      <c r="D269" s="23"/>
      <c r="E269" s="31"/>
      <c r="F269" s="32"/>
      <c r="G269" s="32"/>
      <c r="H269" s="34"/>
    </row>
    <row r="270" spans="1:8" ht="13.5" thickBot="1">
      <c r="A270" s="219"/>
      <c r="B270" s="82"/>
      <c r="C270" s="93"/>
      <c r="D270" s="94"/>
      <c r="E270" s="95"/>
      <c r="F270" s="96"/>
      <c r="G270" s="97">
        <f>SUM(G267:G269)</f>
        <v>17075.98</v>
      </c>
      <c r="H270" s="88">
        <f>SUM(H267:H269)</f>
        <v>17075.98</v>
      </c>
    </row>
    <row r="271" spans="2:8" ht="12.75">
      <c r="B271" s="91"/>
      <c r="C271" s="167"/>
      <c r="D271" s="37"/>
      <c r="E271" s="168"/>
      <c r="F271" s="91"/>
      <c r="G271" s="108"/>
      <c r="H271" s="169"/>
    </row>
    <row r="272" spans="2:8" ht="12.75">
      <c r="B272" s="9"/>
      <c r="C272" s="1"/>
      <c r="D272" s="6" t="s">
        <v>131</v>
      </c>
      <c r="E272" s="6"/>
      <c r="F272" s="91"/>
      <c r="G272" s="7"/>
      <c r="H272" s="89"/>
    </row>
    <row r="273" spans="2:8" ht="12.75">
      <c r="B273" s="9"/>
      <c r="C273" s="1"/>
      <c r="D273" s="6" t="s">
        <v>543</v>
      </c>
      <c r="E273" s="6"/>
      <c r="F273" s="91"/>
      <c r="G273" s="7"/>
      <c r="H273" s="89"/>
    </row>
    <row r="274" spans="2:8" ht="12.75">
      <c r="B274" s="12"/>
      <c r="C274" s="5"/>
      <c r="E274" s="6"/>
      <c r="F274" s="91"/>
      <c r="G274" s="7" t="s">
        <v>544</v>
      </c>
      <c r="H274" s="89"/>
    </row>
    <row r="275" spans="2:8" ht="13.5" thickBot="1">
      <c r="B275" s="4" t="s">
        <v>51</v>
      </c>
      <c r="C275" s="3"/>
      <c r="D275" s="6" t="s">
        <v>132</v>
      </c>
      <c r="E275" s="6"/>
      <c r="F275" s="91"/>
      <c r="G275" s="7"/>
      <c r="H275" s="89"/>
    </row>
    <row r="276" spans="1:8" ht="34.5" thickBot="1">
      <c r="A276" s="216"/>
      <c r="B276" s="147" t="s">
        <v>106</v>
      </c>
      <c r="C276" s="13" t="s">
        <v>107</v>
      </c>
      <c r="D276" s="15" t="s">
        <v>54</v>
      </c>
      <c r="E276" s="16" t="s">
        <v>55</v>
      </c>
      <c r="F276" s="92" t="s">
        <v>56</v>
      </c>
      <c r="G276" s="18" t="s">
        <v>57</v>
      </c>
      <c r="H276" s="19" t="s">
        <v>58</v>
      </c>
    </row>
    <row r="277" spans="1:8" ht="12.75">
      <c r="A277" s="217"/>
      <c r="B277" s="156" t="s">
        <v>133</v>
      </c>
      <c r="C277" s="170" t="s">
        <v>134</v>
      </c>
      <c r="D277" s="23"/>
      <c r="E277" s="28"/>
      <c r="F277" s="60" t="s">
        <v>430</v>
      </c>
      <c r="G277" s="59">
        <v>49782.93</v>
      </c>
      <c r="H277" s="58">
        <f>G277+G278</f>
        <v>49782.93</v>
      </c>
    </row>
    <row r="278" spans="1:8" ht="12.75">
      <c r="A278" s="217"/>
      <c r="B278" s="156"/>
      <c r="C278" s="49" t="s">
        <v>34</v>
      </c>
      <c r="D278" s="23"/>
      <c r="E278" s="31"/>
      <c r="F278" s="60"/>
      <c r="G278" s="59"/>
      <c r="H278" s="58"/>
    </row>
    <row r="279" spans="1:8" ht="13.5" thickBot="1">
      <c r="A279" s="217"/>
      <c r="B279" s="156"/>
      <c r="C279" s="40"/>
      <c r="D279" s="41"/>
      <c r="E279" s="42"/>
      <c r="F279" s="51"/>
      <c r="G279" s="59"/>
      <c r="H279" s="58"/>
    </row>
    <row r="280" spans="1:8" ht="13.5" thickBot="1">
      <c r="A280" s="218"/>
      <c r="B280" s="165"/>
      <c r="C280" s="93"/>
      <c r="D280" s="94"/>
      <c r="E280" s="95"/>
      <c r="F280" s="96"/>
      <c r="G280" s="97">
        <f>SUM(G277:G279)</f>
        <v>49782.93</v>
      </c>
      <c r="H280" s="88">
        <f>SUM(H277:H279)</f>
        <v>49782.93</v>
      </c>
    </row>
    <row r="281" spans="2:8" ht="12.75">
      <c r="B281" s="9"/>
      <c r="C281" s="1"/>
      <c r="D281" s="6"/>
      <c r="E281" s="6"/>
      <c r="F281" s="91"/>
      <c r="G281" s="7"/>
      <c r="H281" s="89"/>
    </row>
    <row r="282" spans="2:8" ht="12.75">
      <c r="B282" s="91"/>
      <c r="C282" s="1"/>
      <c r="D282" s="6" t="s">
        <v>131</v>
      </c>
      <c r="E282" s="6"/>
      <c r="F282" s="108"/>
      <c r="G282" s="108"/>
      <c r="H282" s="169"/>
    </row>
    <row r="283" spans="2:8" ht="12.75">
      <c r="B283" s="91"/>
      <c r="C283" s="1"/>
      <c r="D283" s="6" t="s">
        <v>543</v>
      </c>
      <c r="E283" s="6"/>
      <c r="F283" s="91"/>
      <c r="G283" s="7"/>
      <c r="H283" s="169"/>
    </row>
    <row r="284" spans="2:8" ht="12.75">
      <c r="B284" s="12"/>
      <c r="C284" s="5"/>
      <c r="E284" s="6"/>
      <c r="F284" s="91"/>
      <c r="G284" s="7" t="s">
        <v>544</v>
      </c>
      <c r="H284" s="89"/>
    </row>
    <row r="285" spans="2:8" ht="13.5" thickBot="1">
      <c r="B285" s="4" t="s">
        <v>51</v>
      </c>
      <c r="C285" s="3"/>
      <c r="D285" s="6" t="s">
        <v>135</v>
      </c>
      <c r="E285" s="6"/>
      <c r="F285" s="91"/>
      <c r="G285" s="7"/>
      <c r="H285" s="89"/>
    </row>
    <row r="286" spans="1:8" ht="34.5" thickBot="1">
      <c r="A286" s="219"/>
      <c r="B286" s="171" t="s">
        <v>106</v>
      </c>
      <c r="C286" s="13" t="s">
        <v>107</v>
      </c>
      <c r="D286" s="15" t="s">
        <v>54</v>
      </c>
      <c r="E286" s="16" t="s">
        <v>55</v>
      </c>
      <c r="F286" s="92" t="s">
        <v>56</v>
      </c>
      <c r="G286" s="18" t="s">
        <v>57</v>
      </c>
      <c r="H286" s="19" t="s">
        <v>58</v>
      </c>
    </row>
    <row r="287" spans="1:8" ht="12.75">
      <c r="A287" s="219"/>
      <c r="B287" s="29" t="s">
        <v>547</v>
      </c>
      <c r="C287" s="35" t="s">
        <v>108</v>
      </c>
      <c r="D287" s="23"/>
      <c r="E287" s="28"/>
      <c r="F287" s="60" t="s">
        <v>548</v>
      </c>
      <c r="G287" s="59">
        <v>14684.76</v>
      </c>
      <c r="H287" s="27">
        <f>G287+G288</f>
        <v>14684.76</v>
      </c>
    </row>
    <row r="288" spans="1:8" ht="12.75">
      <c r="A288" s="219"/>
      <c r="B288" s="43"/>
      <c r="C288" s="40"/>
      <c r="D288" s="41"/>
      <c r="E288" s="42"/>
      <c r="F288" s="60"/>
      <c r="G288" s="59"/>
      <c r="H288" s="58"/>
    </row>
    <row r="289" spans="1:8" ht="13.5" thickBot="1">
      <c r="A289" s="219"/>
      <c r="B289" s="43"/>
      <c r="C289" s="40"/>
      <c r="D289" s="41"/>
      <c r="E289" s="42"/>
      <c r="F289" s="60"/>
      <c r="G289" s="59"/>
      <c r="H289" s="58"/>
    </row>
    <row r="290" spans="1:8" ht="13.5" thickBot="1">
      <c r="A290" s="219"/>
      <c r="B290" s="82"/>
      <c r="C290" s="93"/>
      <c r="D290" s="94"/>
      <c r="E290" s="95"/>
      <c r="F290" s="96"/>
      <c r="G290" s="97">
        <f>SUM(G287:G289)</f>
        <v>14684.76</v>
      </c>
      <c r="H290" s="88">
        <f>SUM(H287:H289)</f>
        <v>14684.76</v>
      </c>
    </row>
    <row r="291" spans="2:8" ht="12.75">
      <c r="B291" s="91"/>
      <c r="C291" s="167"/>
      <c r="D291" s="37"/>
      <c r="E291" s="168"/>
      <c r="F291" s="91"/>
      <c r="G291" s="108"/>
      <c r="H291" s="169"/>
    </row>
    <row r="292" spans="2:8" ht="12.75">
      <c r="B292" s="12"/>
      <c r="C292" s="5"/>
      <c r="E292" s="7"/>
      <c r="F292" s="91"/>
      <c r="G292" s="38" t="s">
        <v>109</v>
      </c>
      <c r="H292" s="99">
        <f>H290+H280+H270</f>
        <v>81543.67</v>
      </c>
    </row>
    <row r="293" spans="2:8" ht="12.75">
      <c r="B293" s="12"/>
      <c r="C293" s="5"/>
      <c r="E293" s="7"/>
      <c r="F293" s="91"/>
      <c r="G293" s="38" t="s">
        <v>110</v>
      </c>
      <c r="H293" s="99">
        <f>H292+H256</f>
        <v>3910810</v>
      </c>
    </row>
    <row r="294" spans="2:8" ht="12.75">
      <c r="B294" s="12"/>
      <c r="C294" s="5"/>
      <c r="F294" s="91"/>
      <c r="H294" s="38"/>
    </row>
    <row r="295" spans="2:8" ht="12.75">
      <c r="B295" s="12"/>
      <c r="C295" s="5"/>
      <c r="D295" s="7" t="s">
        <v>103</v>
      </c>
      <c r="F295" s="91"/>
      <c r="H295" s="98"/>
    </row>
    <row r="296" spans="2:6" ht="12.75">
      <c r="B296" s="12"/>
      <c r="C296" s="5"/>
      <c r="D296" s="7" t="s">
        <v>104</v>
      </c>
      <c r="F296" s="91"/>
    </row>
    <row r="297" spans="2:8" ht="12.75">
      <c r="B297" s="12"/>
      <c r="C297" s="5"/>
      <c r="F297" s="91"/>
      <c r="H297" s="9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3"/>
  <sheetViews>
    <sheetView tabSelected="1" workbookViewId="0" topLeftCell="A169">
      <selection activeCell="E235" sqref="E235"/>
    </sheetView>
  </sheetViews>
  <sheetFormatPr defaultColWidth="9.140625" defaultRowHeight="12.75"/>
  <cols>
    <col min="1" max="1" width="2.8515625" style="5" customWidth="1"/>
    <col min="2" max="2" width="7.28125" style="12" customWidth="1"/>
    <col min="3" max="3" width="28.00390625" style="5" customWidth="1"/>
    <col min="4" max="4" width="14.7109375" style="5" customWidth="1"/>
    <col min="5" max="5" width="15.00390625" style="5" customWidth="1"/>
    <col min="6" max="6" width="20.140625" style="5" customWidth="1"/>
    <col min="7" max="7" width="14.28125" style="5" customWidth="1"/>
    <col min="8" max="8" width="14.8515625" style="5" customWidth="1"/>
    <col min="9" max="9" width="13.421875" style="5" customWidth="1"/>
    <col min="10" max="10" width="10.28125" style="5" customWidth="1"/>
    <col min="11" max="11" width="13.7109375" style="5" customWidth="1"/>
    <col min="12" max="16384" width="9.140625" style="5" customWidth="1"/>
  </cols>
  <sheetData>
    <row r="1" spans="1:8" ht="12.75">
      <c r="A1" s="3" t="s">
        <v>47</v>
      </c>
      <c r="B1" s="4"/>
      <c r="C1" s="3"/>
      <c r="E1" s="6"/>
      <c r="F1" s="7"/>
      <c r="G1" s="7"/>
      <c r="H1" s="8"/>
    </row>
    <row r="2" spans="1:8" ht="12.75">
      <c r="A2" s="3" t="s">
        <v>48</v>
      </c>
      <c r="B2" s="4"/>
      <c r="C2" s="3"/>
      <c r="E2" s="6"/>
      <c r="F2" s="7"/>
      <c r="G2" s="7"/>
      <c r="H2" s="8"/>
    </row>
    <row r="3" spans="1:8" ht="12.75">
      <c r="A3" s="3"/>
      <c r="B3" s="4"/>
      <c r="C3" s="3"/>
      <c r="E3" s="6"/>
      <c r="F3" s="7"/>
      <c r="G3" s="7"/>
      <c r="H3" s="8"/>
    </row>
    <row r="4" spans="1:8" ht="12.75">
      <c r="A4" s="3"/>
      <c r="B4" s="4"/>
      <c r="C4" s="3"/>
      <c r="D4" s="6" t="s">
        <v>549</v>
      </c>
      <c r="E4" s="6"/>
      <c r="F4" s="7"/>
      <c r="G4" s="7"/>
      <c r="H4" s="8"/>
    </row>
    <row r="5" spans="1:8" ht="12.75">
      <c r="A5" s="3"/>
      <c r="B5" s="4"/>
      <c r="C5" s="3"/>
      <c r="D5" s="3"/>
      <c r="E5" s="6"/>
      <c r="F5" s="7"/>
      <c r="G5" s="7"/>
      <c r="H5" s="8"/>
    </row>
    <row r="6" spans="1:8" ht="12.75">
      <c r="A6" s="6"/>
      <c r="B6" s="9"/>
      <c r="C6" s="10"/>
      <c r="D6" s="212" t="s">
        <v>49</v>
      </c>
      <c r="E6" s="11" t="s">
        <v>50</v>
      </c>
      <c r="G6" s="7"/>
      <c r="H6" s="8"/>
    </row>
    <row r="7" spans="1:8" ht="12.75">
      <c r="A7" s="6"/>
      <c r="B7" s="9"/>
      <c r="C7" s="1"/>
      <c r="D7" s="213" t="s">
        <v>126</v>
      </c>
      <c r="G7" s="7"/>
      <c r="H7" s="8"/>
    </row>
    <row r="8" spans="2:8" ht="12.75">
      <c r="B8" s="4" t="s">
        <v>51</v>
      </c>
      <c r="C8" s="3"/>
      <c r="E8" s="6"/>
      <c r="F8" s="7"/>
      <c r="G8" s="7" t="s">
        <v>273</v>
      </c>
      <c r="H8" s="8"/>
    </row>
    <row r="9" spans="5:8" ht="13.5" thickBot="1">
      <c r="E9" s="6"/>
      <c r="F9" s="7"/>
      <c r="G9" s="7"/>
      <c r="H9" s="8"/>
    </row>
    <row r="10" spans="1:8" ht="18.75" customHeight="1" thickBot="1">
      <c r="A10" s="13" t="s">
        <v>52</v>
      </c>
      <c r="B10" s="14" t="s">
        <v>53</v>
      </c>
      <c r="C10" s="13" t="s">
        <v>1</v>
      </c>
      <c r="D10" s="15" t="s">
        <v>54</v>
      </c>
      <c r="E10" s="16" t="s">
        <v>55</v>
      </c>
      <c r="F10" s="17" t="s">
        <v>56</v>
      </c>
      <c r="G10" s="18" t="s">
        <v>57</v>
      </c>
      <c r="H10" s="19" t="s">
        <v>58</v>
      </c>
    </row>
    <row r="11" spans="1:8" ht="12.75">
      <c r="A11" s="20"/>
      <c r="B11" s="21">
        <v>1956</v>
      </c>
      <c r="C11" s="22" t="s">
        <v>2</v>
      </c>
      <c r="D11" s="23"/>
      <c r="E11" s="24"/>
      <c r="F11" s="25" t="s">
        <v>274</v>
      </c>
      <c r="G11" s="26">
        <v>1029.61</v>
      </c>
      <c r="H11" s="27">
        <f>G11+G12+G13+G14+G15</f>
        <v>3398.17</v>
      </c>
    </row>
    <row r="12" spans="1:8" ht="12.75">
      <c r="A12" s="28"/>
      <c r="B12" s="29"/>
      <c r="C12" s="30" t="s">
        <v>3</v>
      </c>
      <c r="D12" s="23"/>
      <c r="E12" s="31"/>
      <c r="F12" s="32" t="s">
        <v>275</v>
      </c>
      <c r="G12" s="33">
        <v>1500.75</v>
      </c>
      <c r="H12" s="34"/>
    </row>
    <row r="13" spans="1:8" ht="12.75">
      <c r="A13" s="28"/>
      <c r="B13" s="29"/>
      <c r="C13" s="30"/>
      <c r="D13" s="23"/>
      <c r="E13" s="31"/>
      <c r="F13" s="32" t="s">
        <v>276</v>
      </c>
      <c r="G13" s="33">
        <v>305.92</v>
      </c>
      <c r="H13" s="34"/>
    </row>
    <row r="14" spans="1:8" ht="12.75">
      <c r="A14" s="28"/>
      <c r="B14" s="29"/>
      <c r="C14" s="30"/>
      <c r="D14" s="23"/>
      <c r="E14" s="31"/>
      <c r="F14" s="32" t="s">
        <v>277</v>
      </c>
      <c r="G14" s="33">
        <v>550.47</v>
      </c>
      <c r="H14" s="34"/>
    </row>
    <row r="15" spans="1:8" ht="12.75">
      <c r="A15" s="28"/>
      <c r="B15" s="29"/>
      <c r="C15" s="30"/>
      <c r="D15" s="23"/>
      <c r="E15" s="31"/>
      <c r="F15" s="32" t="s">
        <v>278</v>
      </c>
      <c r="G15" s="33">
        <v>11.42</v>
      </c>
      <c r="H15" s="34"/>
    </row>
    <row r="16" spans="1:8" ht="12.75">
      <c r="A16" s="28"/>
      <c r="B16" s="29"/>
      <c r="C16" s="30"/>
      <c r="D16" s="23"/>
      <c r="E16" s="31"/>
      <c r="F16" s="32"/>
      <c r="G16" s="33"/>
      <c r="H16" s="34"/>
    </row>
    <row r="17" spans="1:8" ht="12.75">
      <c r="A17" s="28"/>
      <c r="B17" s="29">
        <v>1959</v>
      </c>
      <c r="C17" s="35" t="s">
        <v>59</v>
      </c>
      <c r="D17" s="23"/>
      <c r="E17" s="31"/>
      <c r="F17" s="32" t="s">
        <v>279</v>
      </c>
      <c r="G17" s="33">
        <v>770.04</v>
      </c>
      <c r="H17" s="34">
        <f>G17+G18</f>
        <v>770.04</v>
      </c>
    </row>
    <row r="18" spans="1:8" ht="12.75">
      <c r="A18" s="28"/>
      <c r="B18" s="29"/>
      <c r="C18" s="30" t="s">
        <v>4</v>
      </c>
      <c r="D18" s="23"/>
      <c r="E18" s="31"/>
      <c r="F18" s="32"/>
      <c r="G18" s="33"/>
      <c r="H18" s="34"/>
    </row>
    <row r="19" spans="1:8" ht="12.75">
      <c r="A19" s="28"/>
      <c r="B19" s="29"/>
      <c r="C19" s="30"/>
      <c r="D19" s="23"/>
      <c r="E19" s="31"/>
      <c r="F19" s="32"/>
      <c r="G19" s="33"/>
      <c r="H19" s="34"/>
    </row>
    <row r="20" spans="1:8" ht="12.75">
      <c r="A20" s="28"/>
      <c r="B20" s="29">
        <v>1960</v>
      </c>
      <c r="C20" s="35" t="s">
        <v>5</v>
      </c>
      <c r="D20" s="23"/>
      <c r="E20" s="31"/>
      <c r="F20" s="32" t="s">
        <v>280</v>
      </c>
      <c r="G20" s="33">
        <v>60.05</v>
      </c>
      <c r="H20" s="34">
        <f>G20+G21</f>
        <v>873.14</v>
      </c>
    </row>
    <row r="21" spans="1:8" ht="12.75">
      <c r="A21" s="28"/>
      <c r="B21" s="29"/>
      <c r="C21" s="30" t="s">
        <v>6</v>
      </c>
      <c r="D21" s="23"/>
      <c r="E21" s="31"/>
      <c r="F21" s="32" t="s">
        <v>281</v>
      </c>
      <c r="G21" s="33">
        <v>813.09</v>
      </c>
      <c r="H21" s="34"/>
    </row>
    <row r="22" spans="1:8" ht="12.75">
      <c r="A22" s="28"/>
      <c r="B22" s="29"/>
      <c r="C22" s="30"/>
      <c r="D22" s="23"/>
      <c r="E22" s="31"/>
      <c r="F22" s="32"/>
      <c r="G22" s="33"/>
      <c r="H22" s="34"/>
    </row>
    <row r="23" spans="1:8" ht="12.75">
      <c r="A23" s="28"/>
      <c r="B23" s="29">
        <v>1961</v>
      </c>
      <c r="C23" s="35" t="s">
        <v>60</v>
      </c>
      <c r="D23" s="23"/>
      <c r="E23" s="31"/>
      <c r="F23" s="32" t="s">
        <v>282</v>
      </c>
      <c r="G23" s="33">
        <v>1123.88</v>
      </c>
      <c r="H23" s="34">
        <f>G23+G24+G25</f>
        <v>3077.62</v>
      </c>
    </row>
    <row r="24" spans="1:8" ht="12.75">
      <c r="A24" s="28"/>
      <c r="B24" s="29"/>
      <c r="C24" s="30" t="s">
        <v>7</v>
      </c>
      <c r="D24" s="23"/>
      <c r="E24" s="31"/>
      <c r="F24" s="32" t="s">
        <v>283</v>
      </c>
      <c r="G24" s="33">
        <v>1213.54</v>
      </c>
      <c r="H24" s="34"/>
    </row>
    <row r="25" spans="1:8" ht="12.75">
      <c r="A25" s="28"/>
      <c r="B25" s="29"/>
      <c r="C25" s="30"/>
      <c r="D25" s="23"/>
      <c r="E25" s="31"/>
      <c r="F25" s="32" t="s">
        <v>284</v>
      </c>
      <c r="G25" s="33">
        <v>740.2</v>
      </c>
      <c r="H25" s="34"/>
    </row>
    <row r="26" spans="1:8" ht="15" customHeight="1">
      <c r="A26" s="28"/>
      <c r="B26" s="29"/>
      <c r="C26" s="30"/>
      <c r="D26" s="23"/>
      <c r="E26" s="31"/>
      <c r="F26" s="32"/>
      <c r="G26" s="33"/>
      <c r="H26" s="34"/>
    </row>
    <row r="27" spans="1:8" ht="12.75">
      <c r="A27" s="28"/>
      <c r="B27" s="29">
        <v>1962</v>
      </c>
      <c r="C27" s="35" t="s">
        <v>8</v>
      </c>
      <c r="D27" s="23"/>
      <c r="E27" s="31"/>
      <c r="F27" s="32" t="s">
        <v>285</v>
      </c>
      <c r="G27" s="33">
        <v>3334.71</v>
      </c>
      <c r="H27" s="34">
        <f>G27+G28+G29</f>
        <v>3334.71</v>
      </c>
    </row>
    <row r="28" spans="1:8" ht="12.75">
      <c r="A28" s="28"/>
      <c r="B28" s="29"/>
      <c r="C28" s="30" t="s">
        <v>9</v>
      </c>
      <c r="D28" s="23"/>
      <c r="E28" s="31"/>
      <c r="F28" s="32"/>
      <c r="G28" s="33"/>
      <c r="H28" s="34"/>
    </row>
    <row r="29" spans="1:8" ht="12.75">
      <c r="A29" s="28"/>
      <c r="B29" s="29"/>
      <c r="C29" s="30"/>
      <c r="D29" s="23"/>
      <c r="E29" s="31"/>
      <c r="F29" s="32"/>
      <c r="G29" s="33"/>
      <c r="H29" s="34"/>
    </row>
    <row r="30" spans="1:8" ht="12.75">
      <c r="A30" s="28"/>
      <c r="B30" s="29">
        <v>1963</v>
      </c>
      <c r="C30" s="35" t="s">
        <v>10</v>
      </c>
      <c r="D30" s="23"/>
      <c r="E30" s="31"/>
      <c r="F30" s="32" t="s">
        <v>286</v>
      </c>
      <c r="G30" s="33">
        <v>1875.33</v>
      </c>
      <c r="H30" s="34">
        <f>G30+G31+G32+G33</f>
        <v>9443.95</v>
      </c>
    </row>
    <row r="31" spans="1:8" ht="12.75">
      <c r="A31" s="28"/>
      <c r="B31" s="29"/>
      <c r="C31" s="30" t="s">
        <v>11</v>
      </c>
      <c r="D31" s="23"/>
      <c r="E31" s="31"/>
      <c r="F31" s="36" t="s">
        <v>287</v>
      </c>
      <c r="G31" s="33">
        <v>1572.8</v>
      </c>
      <c r="H31" s="34"/>
    </row>
    <row r="32" spans="1:8" ht="12.75">
      <c r="A32" s="28"/>
      <c r="B32" s="29"/>
      <c r="C32" s="30"/>
      <c r="D32" s="23"/>
      <c r="E32" s="31"/>
      <c r="F32" s="32" t="s">
        <v>288</v>
      </c>
      <c r="G32" s="33">
        <v>898.88</v>
      </c>
      <c r="H32" s="34"/>
    </row>
    <row r="33" spans="1:8" ht="13.5" customHeight="1">
      <c r="A33" s="28"/>
      <c r="B33" s="29"/>
      <c r="C33" s="30"/>
      <c r="D33" s="23"/>
      <c r="E33" s="31"/>
      <c r="F33" s="32" t="s">
        <v>289</v>
      </c>
      <c r="G33" s="33">
        <v>5096.94</v>
      </c>
      <c r="H33" s="34"/>
    </row>
    <row r="34" spans="1:8" ht="13.5" customHeight="1">
      <c r="A34" s="28"/>
      <c r="B34" s="29"/>
      <c r="C34" s="30"/>
      <c r="D34" s="37"/>
      <c r="E34" s="31"/>
      <c r="F34" s="32"/>
      <c r="G34" s="33"/>
      <c r="H34" s="34"/>
    </row>
    <row r="35" spans="1:8" ht="12.75">
      <c r="A35" s="28"/>
      <c r="B35" s="29">
        <v>1964</v>
      </c>
      <c r="C35" s="35" t="s">
        <v>12</v>
      </c>
      <c r="D35" s="214"/>
      <c r="E35" s="198"/>
      <c r="F35" s="32" t="s">
        <v>290</v>
      </c>
      <c r="G35" s="33">
        <v>5350.16</v>
      </c>
      <c r="H35" s="34">
        <f>G35+G36</f>
        <v>5350.16</v>
      </c>
    </row>
    <row r="36" spans="1:8" ht="12.75">
      <c r="A36" s="28"/>
      <c r="B36" s="29"/>
      <c r="C36" s="30" t="s">
        <v>13</v>
      </c>
      <c r="D36" s="199"/>
      <c r="E36" s="198"/>
      <c r="F36" s="32"/>
      <c r="G36" s="33"/>
      <c r="H36" s="34"/>
    </row>
    <row r="37" spans="1:8" ht="12.75">
      <c r="A37" s="28"/>
      <c r="B37" s="29"/>
      <c r="C37" s="30"/>
      <c r="D37" s="23"/>
      <c r="E37" s="31"/>
      <c r="F37" s="32"/>
      <c r="G37" s="33"/>
      <c r="H37" s="34"/>
    </row>
    <row r="38" spans="1:8" ht="12.75">
      <c r="A38" s="28"/>
      <c r="B38" s="29">
        <v>1965</v>
      </c>
      <c r="C38" s="35" t="s">
        <v>14</v>
      </c>
      <c r="D38" s="23"/>
      <c r="E38" s="31"/>
      <c r="F38" s="28"/>
      <c r="G38" s="32"/>
      <c r="H38" s="34">
        <f>G38+G39</f>
        <v>0</v>
      </c>
    </row>
    <row r="39" spans="1:8" ht="12.75">
      <c r="A39" s="28"/>
      <c r="B39" s="29"/>
      <c r="C39" s="30" t="s">
        <v>3</v>
      </c>
      <c r="D39" s="23"/>
      <c r="E39" s="31"/>
      <c r="F39" s="28"/>
      <c r="G39" s="32"/>
      <c r="H39" s="34"/>
    </row>
    <row r="40" spans="1:8" ht="12.75">
      <c r="A40" s="28"/>
      <c r="B40" s="29"/>
      <c r="C40" s="30"/>
      <c r="D40" s="23"/>
      <c r="E40" s="31"/>
      <c r="F40" s="28"/>
      <c r="G40" s="32"/>
      <c r="H40" s="34"/>
    </row>
    <row r="41" spans="1:8" ht="12.75">
      <c r="A41" s="28"/>
      <c r="B41" s="29">
        <v>1966</v>
      </c>
      <c r="C41" s="35" t="s">
        <v>61</v>
      </c>
      <c r="D41" s="23"/>
      <c r="E41" s="31"/>
      <c r="F41" s="32" t="s">
        <v>291</v>
      </c>
      <c r="G41" s="33">
        <v>655.36</v>
      </c>
      <c r="H41" s="34">
        <f>G41+G42</f>
        <v>655.36</v>
      </c>
    </row>
    <row r="42" spans="1:8" ht="12.75">
      <c r="A42" s="28"/>
      <c r="B42" s="29"/>
      <c r="C42" s="30" t="s">
        <v>3</v>
      </c>
      <c r="D42" s="23"/>
      <c r="E42" s="31"/>
      <c r="F42" s="32"/>
      <c r="G42" s="33"/>
      <c r="H42" s="34"/>
    </row>
    <row r="43" spans="1:8" ht="12.75">
      <c r="A43" s="28"/>
      <c r="B43" s="29"/>
      <c r="C43" s="30"/>
      <c r="D43" s="23"/>
      <c r="E43" s="31"/>
      <c r="F43" s="32"/>
      <c r="G43" s="33"/>
      <c r="H43" s="34"/>
    </row>
    <row r="44" spans="1:8" ht="12.75">
      <c r="A44" s="28"/>
      <c r="B44" s="29">
        <v>1968</v>
      </c>
      <c r="C44" s="35" t="s">
        <v>62</v>
      </c>
      <c r="D44" s="23"/>
      <c r="E44" s="31"/>
      <c r="F44" s="32" t="s">
        <v>292</v>
      </c>
      <c r="G44" s="33">
        <v>406.92</v>
      </c>
      <c r="H44" s="34">
        <f>G44+G45</f>
        <v>406.92</v>
      </c>
    </row>
    <row r="45" spans="1:8" ht="12.75">
      <c r="A45" s="28"/>
      <c r="B45" s="29"/>
      <c r="C45" s="30" t="s">
        <v>3</v>
      </c>
      <c r="D45" s="23"/>
      <c r="E45" s="31"/>
      <c r="F45" s="32"/>
      <c r="G45" s="33"/>
      <c r="H45" s="34"/>
    </row>
    <row r="46" spans="1:8" ht="12.75">
      <c r="A46" s="28"/>
      <c r="B46" s="29"/>
      <c r="C46" s="30"/>
      <c r="D46" s="23"/>
      <c r="E46" s="31"/>
      <c r="G46" s="39"/>
      <c r="H46" s="34"/>
    </row>
    <row r="47" spans="1:8" ht="12.75">
      <c r="A47" s="28"/>
      <c r="B47" s="29">
        <v>1970</v>
      </c>
      <c r="C47" s="35" t="s">
        <v>63</v>
      </c>
      <c r="D47" s="23"/>
      <c r="E47" s="31"/>
      <c r="F47" s="32" t="s">
        <v>293</v>
      </c>
      <c r="G47" s="33">
        <v>2053.53</v>
      </c>
      <c r="H47" s="34">
        <f>G47+G48+G49</f>
        <v>4090.55</v>
      </c>
    </row>
    <row r="48" spans="1:8" ht="12.75">
      <c r="A48" s="28"/>
      <c r="B48" s="29"/>
      <c r="C48" s="30" t="s">
        <v>3</v>
      </c>
      <c r="D48" s="23"/>
      <c r="E48" s="31"/>
      <c r="F48" s="32" t="s">
        <v>294</v>
      </c>
      <c r="G48" s="33">
        <v>2037.02</v>
      </c>
      <c r="H48" s="34"/>
    </row>
    <row r="49" spans="1:8" ht="12.75">
      <c r="A49" s="28"/>
      <c r="B49" s="29"/>
      <c r="C49" s="30"/>
      <c r="D49" s="23"/>
      <c r="E49" s="31"/>
      <c r="F49" s="32"/>
      <c r="G49" s="33"/>
      <c r="H49" s="34"/>
    </row>
    <row r="50" spans="1:8" ht="12.75">
      <c r="A50" s="28"/>
      <c r="B50" s="29">
        <v>1971</v>
      </c>
      <c r="C50" s="35" t="s">
        <v>15</v>
      </c>
      <c r="D50" s="23"/>
      <c r="E50" s="31"/>
      <c r="F50" s="32" t="s">
        <v>295</v>
      </c>
      <c r="G50" s="33">
        <v>617.95</v>
      </c>
      <c r="H50" s="34">
        <f>G50+G51</f>
        <v>797.45</v>
      </c>
    </row>
    <row r="51" spans="1:8" ht="12.75">
      <c r="A51" s="28"/>
      <c r="B51" s="29"/>
      <c r="C51" s="30" t="s">
        <v>13</v>
      </c>
      <c r="D51" s="23"/>
      <c r="E51" s="31"/>
      <c r="F51" s="32" t="s">
        <v>296</v>
      </c>
      <c r="G51" s="33">
        <v>179.5</v>
      </c>
      <c r="H51" s="34"/>
    </row>
    <row r="52" spans="1:8" ht="12.75">
      <c r="A52" s="28"/>
      <c r="B52" s="29"/>
      <c r="C52" s="30"/>
      <c r="D52" s="23"/>
      <c r="E52" s="31"/>
      <c r="F52" s="32"/>
      <c r="G52" s="33"/>
      <c r="H52" s="34"/>
    </row>
    <row r="53" spans="1:8" ht="12.75">
      <c r="A53" s="28"/>
      <c r="B53" s="29">
        <v>1972</v>
      </c>
      <c r="C53" s="35" t="s">
        <v>16</v>
      </c>
      <c r="D53" s="23"/>
      <c r="E53" s="31"/>
      <c r="F53" s="32" t="s">
        <v>297</v>
      </c>
      <c r="G53" s="33">
        <v>295.26</v>
      </c>
      <c r="H53" s="34">
        <f>G53+G54+G55</f>
        <v>376.38</v>
      </c>
    </row>
    <row r="54" spans="1:8" ht="12.75">
      <c r="A54" s="28"/>
      <c r="B54" s="29"/>
      <c r="C54" s="30" t="s">
        <v>17</v>
      </c>
      <c r="D54" s="23"/>
      <c r="E54" s="31"/>
      <c r="F54" s="32" t="s">
        <v>298</v>
      </c>
      <c r="G54" s="33">
        <v>81.12</v>
      </c>
      <c r="H54" s="34"/>
    </row>
    <row r="55" spans="1:8" ht="12.75">
      <c r="A55" s="28"/>
      <c r="B55" s="29"/>
      <c r="C55" s="30"/>
      <c r="D55" s="23"/>
      <c r="E55" s="31"/>
      <c r="F55" s="32"/>
      <c r="G55" s="33"/>
      <c r="H55" s="34"/>
    </row>
    <row r="56" spans="1:8" ht="12.75">
      <c r="A56" s="28"/>
      <c r="B56" s="29"/>
      <c r="C56" s="30"/>
      <c r="D56" s="23"/>
      <c r="E56" s="31"/>
      <c r="F56" s="32"/>
      <c r="G56" s="33"/>
      <c r="H56" s="34"/>
    </row>
    <row r="57" spans="1:8" ht="12.75">
      <c r="A57" s="28"/>
      <c r="B57" s="29">
        <v>1973</v>
      </c>
      <c r="C57" s="35" t="s">
        <v>18</v>
      </c>
      <c r="D57" s="23"/>
      <c r="E57" s="31"/>
      <c r="F57" s="32" t="s">
        <v>299</v>
      </c>
      <c r="G57" s="33">
        <v>1724.97</v>
      </c>
      <c r="H57" s="34">
        <f>G57+G58</f>
        <v>1724.97</v>
      </c>
    </row>
    <row r="58" spans="1:8" ht="12.75">
      <c r="A58" s="28"/>
      <c r="B58" s="29"/>
      <c r="C58" s="30" t="s">
        <v>19</v>
      </c>
      <c r="D58" s="23"/>
      <c r="E58" s="31"/>
      <c r="F58" s="32"/>
      <c r="G58" s="33"/>
      <c r="H58" s="34"/>
    </row>
    <row r="59" spans="1:8" ht="12.75">
      <c r="A59" s="28"/>
      <c r="B59" s="29"/>
      <c r="C59" s="30"/>
      <c r="D59" s="23"/>
      <c r="E59" s="31"/>
      <c r="F59" s="32"/>
      <c r="G59" s="33"/>
      <c r="H59" s="34"/>
    </row>
    <row r="60" spans="1:8" ht="12.75">
      <c r="A60" s="28"/>
      <c r="B60" s="29">
        <v>1974</v>
      </c>
      <c r="C60" s="35" t="s">
        <v>20</v>
      </c>
      <c r="D60" s="23"/>
      <c r="E60" s="31"/>
      <c r="F60" s="32" t="s">
        <v>300</v>
      </c>
      <c r="G60" s="33">
        <v>694.36</v>
      </c>
      <c r="H60" s="34">
        <f>G60+G61</f>
        <v>694.36</v>
      </c>
    </row>
    <row r="61" spans="1:8" ht="12.75">
      <c r="A61" s="28"/>
      <c r="B61" s="29"/>
      <c r="C61" s="40" t="s">
        <v>21</v>
      </c>
      <c r="D61" s="41"/>
      <c r="E61" s="42"/>
      <c r="F61" s="32"/>
      <c r="G61" s="33"/>
      <c r="H61" s="34"/>
    </row>
    <row r="62" spans="1:8" ht="12.75">
      <c r="A62" s="28"/>
      <c r="B62" s="29"/>
      <c r="C62" s="40"/>
      <c r="D62" s="41"/>
      <c r="E62" s="42"/>
      <c r="F62" s="32"/>
      <c r="G62" s="33"/>
      <c r="H62" s="34"/>
    </row>
    <row r="63" spans="1:8" ht="12.75">
      <c r="A63" s="28"/>
      <c r="B63" s="29">
        <v>1975</v>
      </c>
      <c r="C63" s="35" t="s">
        <v>22</v>
      </c>
      <c r="D63" s="23"/>
      <c r="E63" s="31"/>
      <c r="F63" s="32" t="s">
        <v>301</v>
      </c>
      <c r="G63" s="33">
        <v>322.39</v>
      </c>
      <c r="H63" s="34">
        <f>G63+G64</f>
        <v>620.23</v>
      </c>
    </row>
    <row r="64" spans="1:8" ht="12.75">
      <c r="A64" s="28"/>
      <c r="B64" s="43"/>
      <c r="C64" s="30" t="s">
        <v>3</v>
      </c>
      <c r="D64" s="23"/>
      <c r="E64" s="31"/>
      <c r="F64" s="32" t="s">
        <v>302</v>
      </c>
      <c r="G64" s="33">
        <v>297.84</v>
      </c>
      <c r="H64" s="34"/>
    </row>
    <row r="65" spans="1:8" ht="12.75">
      <c r="A65" s="28"/>
      <c r="B65" s="43"/>
      <c r="C65" s="40"/>
      <c r="D65" s="41"/>
      <c r="E65" s="42"/>
      <c r="F65" s="32"/>
      <c r="G65" s="33"/>
      <c r="H65" s="34"/>
    </row>
    <row r="66" spans="1:8" ht="12.75">
      <c r="A66" s="28"/>
      <c r="B66" s="44">
        <v>1978</v>
      </c>
      <c r="C66" s="35" t="s">
        <v>23</v>
      </c>
      <c r="D66" s="23"/>
      <c r="E66" s="31"/>
      <c r="F66" s="32" t="s">
        <v>303</v>
      </c>
      <c r="G66" s="33">
        <v>1655.71</v>
      </c>
      <c r="H66" s="34">
        <f>G66+G67</f>
        <v>1655.71</v>
      </c>
    </row>
    <row r="67" spans="1:8" ht="12.75">
      <c r="A67" s="28"/>
      <c r="B67" s="29"/>
      <c r="C67" s="30" t="s">
        <v>11</v>
      </c>
      <c r="D67" s="23"/>
      <c r="E67" s="31"/>
      <c r="F67" s="32"/>
      <c r="G67" s="33"/>
      <c r="H67" s="34"/>
    </row>
    <row r="68" spans="1:8" ht="12.75">
      <c r="A68" s="28"/>
      <c r="B68" s="29"/>
      <c r="C68" s="30"/>
      <c r="D68" s="23"/>
      <c r="E68" s="31"/>
      <c r="F68" s="32"/>
      <c r="G68" s="33"/>
      <c r="H68" s="34"/>
    </row>
    <row r="69" spans="1:8" ht="12.75">
      <c r="A69" s="28"/>
      <c r="B69" s="44">
        <v>1979</v>
      </c>
      <c r="C69" s="35" t="s">
        <v>64</v>
      </c>
      <c r="D69" s="23"/>
      <c r="E69" s="31"/>
      <c r="F69" s="32" t="s">
        <v>304</v>
      </c>
      <c r="G69" s="33">
        <v>567.96</v>
      </c>
      <c r="H69" s="34">
        <f>G69+G70+G71</f>
        <v>1534.73</v>
      </c>
    </row>
    <row r="70" spans="1:8" ht="12.75">
      <c r="A70" s="28"/>
      <c r="B70" s="29"/>
      <c r="C70" s="30" t="s">
        <v>11</v>
      </c>
      <c r="D70" s="23"/>
      <c r="E70" s="31"/>
      <c r="F70" s="32" t="s">
        <v>305</v>
      </c>
      <c r="G70" s="33">
        <v>966.77</v>
      </c>
      <c r="H70" s="34"/>
    </row>
    <row r="71" spans="1:8" ht="12.75" customHeight="1">
      <c r="A71" s="28"/>
      <c r="B71" s="29"/>
      <c r="C71" s="30"/>
      <c r="D71" s="23"/>
      <c r="E71" s="31"/>
      <c r="F71" s="32"/>
      <c r="G71" s="33"/>
      <c r="H71" s="34"/>
    </row>
    <row r="72" spans="1:8" ht="12.75">
      <c r="A72" s="28"/>
      <c r="B72" s="44">
        <v>1982</v>
      </c>
      <c r="C72" s="35" t="s">
        <v>25</v>
      </c>
      <c r="D72" s="23"/>
      <c r="E72" s="31"/>
      <c r="F72" s="32" t="s">
        <v>306</v>
      </c>
      <c r="G72" s="33">
        <v>1363.25</v>
      </c>
      <c r="H72" s="34">
        <f>G72+G73</f>
        <v>1363.25</v>
      </c>
    </row>
    <row r="73" spans="1:8" ht="12.75">
      <c r="A73" s="28"/>
      <c r="B73" s="29"/>
      <c r="C73" s="30" t="s">
        <v>3</v>
      </c>
      <c r="D73" s="23"/>
      <c r="E73" s="31"/>
      <c r="F73" s="32"/>
      <c r="G73" s="33"/>
      <c r="H73" s="34"/>
    </row>
    <row r="74" spans="1:8" ht="12.75">
      <c r="A74" s="28"/>
      <c r="B74" s="29"/>
      <c r="C74" s="30"/>
      <c r="D74" s="23"/>
      <c r="E74" s="31"/>
      <c r="F74" s="32"/>
      <c r="G74" s="33"/>
      <c r="H74" s="34"/>
    </row>
    <row r="75" spans="1:8" ht="12.75">
      <c r="A75" s="28"/>
      <c r="B75" s="44">
        <v>1983</v>
      </c>
      <c r="C75" s="35" t="s">
        <v>65</v>
      </c>
      <c r="D75" s="23"/>
      <c r="E75" s="31"/>
      <c r="F75" s="32" t="s">
        <v>307</v>
      </c>
      <c r="G75" s="33">
        <v>5421.71</v>
      </c>
      <c r="H75" s="34">
        <f>G75+G76+G77+G78+G79</f>
        <v>8464.64</v>
      </c>
    </row>
    <row r="76" spans="1:8" ht="12.75">
      <c r="A76" s="28"/>
      <c r="B76" s="29"/>
      <c r="C76" s="30" t="s">
        <v>26</v>
      </c>
      <c r="D76" s="23"/>
      <c r="E76" s="31"/>
      <c r="F76" s="33" t="s">
        <v>308</v>
      </c>
      <c r="G76" s="104">
        <v>837.34</v>
      </c>
      <c r="H76" s="34"/>
    </row>
    <row r="77" spans="1:8" ht="12.75">
      <c r="A77" s="28"/>
      <c r="B77" s="29"/>
      <c r="C77" s="30"/>
      <c r="D77" s="23"/>
      <c r="E77" s="31"/>
      <c r="F77" s="32" t="s">
        <v>309</v>
      </c>
      <c r="G77" s="33">
        <v>658.93</v>
      </c>
      <c r="H77" s="34"/>
    </row>
    <row r="78" spans="1:8" ht="12.75">
      <c r="A78" s="28"/>
      <c r="B78" s="45"/>
      <c r="C78" s="46"/>
      <c r="D78" s="23"/>
      <c r="E78" s="31"/>
      <c r="F78" s="32" t="s">
        <v>310</v>
      </c>
      <c r="G78" s="33">
        <v>375.11</v>
      </c>
      <c r="H78" s="34"/>
    </row>
    <row r="79" spans="1:8" ht="12.75">
      <c r="A79" s="28"/>
      <c r="B79" s="45"/>
      <c r="C79" s="46"/>
      <c r="D79" s="23"/>
      <c r="E79" s="31"/>
      <c r="F79" s="32" t="s">
        <v>311</v>
      </c>
      <c r="G79" s="33">
        <v>1171.55</v>
      </c>
      <c r="H79" s="34"/>
    </row>
    <row r="80" spans="1:8" ht="12.75">
      <c r="A80" s="28"/>
      <c r="B80" s="45"/>
      <c r="C80" s="30"/>
      <c r="D80" s="23"/>
      <c r="E80" s="31"/>
      <c r="F80" s="32"/>
      <c r="G80" s="33"/>
      <c r="H80" s="34"/>
    </row>
    <row r="81" spans="1:8" ht="12.75">
      <c r="A81" s="28"/>
      <c r="B81" s="45"/>
      <c r="C81" s="30"/>
      <c r="D81" s="23"/>
      <c r="E81" s="31"/>
      <c r="F81" s="32"/>
      <c r="G81" s="33"/>
      <c r="H81" s="34"/>
    </row>
    <row r="82" spans="1:8" ht="12.75">
      <c r="A82" s="28"/>
      <c r="B82" s="44">
        <v>1984</v>
      </c>
      <c r="C82" s="35" t="s">
        <v>27</v>
      </c>
      <c r="D82" s="23"/>
      <c r="E82" s="31"/>
      <c r="F82" s="32" t="s">
        <v>312</v>
      </c>
      <c r="G82" s="33">
        <v>615.29</v>
      </c>
      <c r="H82" s="34">
        <f>G82+G83</f>
        <v>615.29</v>
      </c>
    </row>
    <row r="83" spans="1:8" ht="12.75">
      <c r="A83" s="28"/>
      <c r="B83" s="29"/>
      <c r="C83" s="30" t="s">
        <v>3</v>
      </c>
      <c r="D83" s="23"/>
      <c r="E83" s="31"/>
      <c r="F83" s="32"/>
      <c r="G83" s="33"/>
      <c r="H83" s="34"/>
    </row>
    <row r="84" spans="1:8" ht="12.75">
      <c r="A84" s="28"/>
      <c r="B84" s="29"/>
      <c r="C84" s="30"/>
      <c r="D84" s="23"/>
      <c r="E84" s="31"/>
      <c r="F84" s="32"/>
      <c r="G84" s="33"/>
      <c r="H84" s="34"/>
    </row>
    <row r="85" spans="1:8" ht="12.75">
      <c r="A85" s="28"/>
      <c r="B85" s="44">
        <v>1985</v>
      </c>
      <c r="C85" s="35" t="s">
        <v>28</v>
      </c>
      <c r="D85" s="23"/>
      <c r="E85" s="31"/>
      <c r="F85" s="32" t="s">
        <v>313</v>
      </c>
      <c r="G85" s="32">
        <v>685.87</v>
      </c>
      <c r="H85" s="34">
        <f>G85+G86+G87</f>
        <v>685.87</v>
      </c>
    </row>
    <row r="86" spans="1:8" ht="12.75">
      <c r="A86" s="28"/>
      <c r="B86" s="29"/>
      <c r="C86" s="30" t="s">
        <v>3</v>
      </c>
      <c r="D86" s="23"/>
      <c r="E86" s="31"/>
      <c r="F86" s="32"/>
      <c r="G86" s="32"/>
      <c r="H86" s="47"/>
    </row>
    <row r="87" spans="1:8" ht="12.75">
      <c r="A87" s="28"/>
      <c r="B87" s="29"/>
      <c r="C87" s="30"/>
      <c r="D87" s="23"/>
      <c r="E87" s="31"/>
      <c r="F87" s="32"/>
      <c r="G87" s="32"/>
      <c r="H87" s="47"/>
    </row>
    <row r="88" spans="1:8" ht="12.75">
      <c r="A88" s="28"/>
      <c r="B88" s="44">
        <v>1986</v>
      </c>
      <c r="C88" s="35" t="s">
        <v>29</v>
      </c>
      <c r="D88" s="23"/>
      <c r="E88" s="31"/>
      <c r="F88" s="32" t="s">
        <v>314</v>
      </c>
      <c r="G88" s="33">
        <v>3.32</v>
      </c>
      <c r="H88" s="34">
        <f>G88+G89</f>
        <v>3.32</v>
      </c>
    </row>
    <row r="89" spans="1:8" ht="12.75">
      <c r="A89" s="28"/>
      <c r="B89" s="29"/>
      <c r="C89" s="30" t="s">
        <v>3</v>
      </c>
      <c r="D89" s="23"/>
      <c r="E89" s="31"/>
      <c r="F89" s="32"/>
      <c r="G89" s="33"/>
      <c r="H89" s="34"/>
    </row>
    <row r="90" spans="1:8" ht="13.5" thickBot="1">
      <c r="A90" s="28"/>
      <c r="B90" s="29"/>
      <c r="C90" s="30"/>
      <c r="D90" s="23"/>
      <c r="E90" s="31"/>
      <c r="F90" s="32"/>
      <c r="G90" s="33"/>
      <c r="H90" s="34"/>
    </row>
    <row r="91" spans="1:8" ht="12.75">
      <c r="A91" s="28"/>
      <c r="B91" s="48">
        <v>1981</v>
      </c>
      <c r="C91" s="49" t="s">
        <v>24</v>
      </c>
      <c r="D91" s="23"/>
      <c r="E91" s="31"/>
      <c r="F91" s="32" t="s">
        <v>315</v>
      </c>
      <c r="G91" s="33">
        <v>598.47</v>
      </c>
      <c r="H91" s="34">
        <f>G91+G92+G93</f>
        <v>598.47</v>
      </c>
    </row>
    <row r="92" spans="1:8" ht="12.75">
      <c r="A92" s="50"/>
      <c r="B92" s="51"/>
      <c r="C92" s="52" t="s">
        <v>3</v>
      </c>
      <c r="D92" s="41"/>
      <c r="E92" s="42"/>
      <c r="F92" s="32"/>
      <c r="G92" s="33"/>
      <c r="H92" s="34"/>
    </row>
    <row r="93" spans="1:8" ht="12.75">
      <c r="A93" s="50"/>
      <c r="B93" s="51"/>
      <c r="C93" s="52"/>
      <c r="D93" s="41"/>
      <c r="E93" s="42"/>
      <c r="F93" s="32"/>
      <c r="G93" s="33"/>
      <c r="H93" s="34"/>
    </row>
    <row r="94" spans="1:8" ht="12.75">
      <c r="A94" s="28"/>
      <c r="B94" s="53">
        <v>1989</v>
      </c>
      <c r="C94" s="54" t="s">
        <v>30</v>
      </c>
      <c r="D94" s="23"/>
      <c r="E94" s="31"/>
      <c r="F94" s="32" t="s">
        <v>316</v>
      </c>
      <c r="G94" s="33">
        <v>473.33</v>
      </c>
      <c r="H94" s="34">
        <f>G94+G95+G96</f>
        <v>473.33</v>
      </c>
    </row>
    <row r="95" spans="1:8" ht="12.75">
      <c r="A95" s="50"/>
      <c r="B95" s="51"/>
      <c r="C95" s="52" t="s">
        <v>3</v>
      </c>
      <c r="D95" s="41"/>
      <c r="E95" s="42"/>
      <c r="F95" s="32"/>
      <c r="G95" s="33"/>
      <c r="H95" s="34"/>
    </row>
    <row r="96" spans="1:8" ht="12" customHeight="1">
      <c r="A96" s="50"/>
      <c r="B96" s="51"/>
      <c r="C96" s="52"/>
      <c r="D96" s="41"/>
      <c r="E96" s="42"/>
      <c r="F96" s="32"/>
      <c r="G96" s="33"/>
      <c r="H96" s="55"/>
    </row>
    <row r="97" spans="1:8" ht="12.75">
      <c r="A97" s="56"/>
      <c r="B97" s="53">
        <v>1991</v>
      </c>
      <c r="C97" s="54" t="s">
        <v>32</v>
      </c>
      <c r="D97" s="23"/>
      <c r="E97" s="31"/>
      <c r="F97" s="32" t="s">
        <v>317</v>
      </c>
      <c r="G97" s="32">
        <v>270.4</v>
      </c>
      <c r="H97" s="34">
        <f>G97+G98</f>
        <v>270.4</v>
      </c>
    </row>
    <row r="98" spans="1:8" ht="12.75">
      <c r="A98" s="57"/>
      <c r="B98" s="51"/>
      <c r="C98" s="52" t="s">
        <v>3</v>
      </c>
      <c r="D98" s="41"/>
      <c r="E98" s="42"/>
      <c r="F98" s="33"/>
      <c r="G98" s="32"/>
      <c r="H98" s="58"/>
    </row>
    <row r="99" spans="1:8" ht="12.75">
      <c r="A99" s="57"/>
      <c r="B99" s="51"/>
      <c r="C99" s="52"/>
      <c r="D99" s="41"/>
      <c r="E99" s="42"/>
      <c r="F99" s="59"/>
      <c r="G99" s="59"/>
      <c r="H99" s="58"/>
    </row>
    <row r="100" spans="1:8" ht="12.75">
      <c r="A100" s="56"/>
      <c r="B100" s="53">
        <v>1990</v>
      </c>
      <c r="C100" s="54" t="s">
        <v>31</v>
      </c>
      <c r="D100" s="23"/>
      <c r="E100" s="31"/>
      <c r="F100" s="32" t="s">
        <v>318</v>
      </c>
      <c r="G100" s="32">
        <v>242.05</v>
      </c>
      <c r="H100" s="34">
        <f>G100+G101</f>
        <v>1472.32</v>
      </c>
    </row>
    <row r="101" spans="1:8" ht="12.75">
      <c r="A101" s="56"/>
      <c r="B101" s="60"/>
      <c r="C101" s="61" t="s">
        <v>3</v>
      </c>
      <c r="D101" s="23"/>
      <c r="E101" s="31"/>
      <c r="F101" s="32" t="s">
        <v>319</v>
      </c>
      <c r="G101" s="32">
        <v>1230.27</v>
      </c>
      <c r="H101" s="34"/>
    </row>
    <row r="102" spans="1:8" ht="13.5" customHeight="1">
      <c r="A102" s="56"/>
      <c r="B102" s="60"/>
      <c r="C102" s="61"/>
      <c r="D102" s="23"/>
      <c r="E102" s="31"/>
      <c r="F102" s="32"/>
      <c r="G102" s="32"/>
      <c r="H102" s="34"/>
    </row>
    <row r="103" spans="1:8" ht="12.75">
      <c r="A103" s="56"/>
      <c r="B103" s="62">
        <v>1993</v>
      </c>
      <c r="C103" s="63" t="s">
        <v>66</v>
      </c>
      <c r="D103" s="200"/>
      <c r="E103" s="201"/>
      <c r="F103" s="32" t="s">
        <v>320</v>
      </c>
      <c r="G103" s="32">
        <v>3002.4</v>
      </c>
      <c r="H103" s="34">
        <f>G103+G104+G105+G106</f>
        <v>9682.86</v>
      </c>
    </row>
    <row r="104" spans="1:8" ht="12.75">
      <c r="A104" s="56"/>
      <c r="B104" s="2"/>
      <c r="C104" s="64" t="s">
        <v>67</v>
      </c>
      <c r="D104" s="200"/>
      <c r="E104" s="201"/>
      <c r="F104" s="32" t="s">
        <v>321</v>
      </c>
      <c r="G104" s="32">
        <v>2289.96</v>
      </c>
      <c r="H104" s="34"/>
    </row>
    <row r="105" spans="1:8" ht="15" customHeight="1">
      <c r="A105" s="56"/>
      <c r="B105" s="2"/>
      <c r="C105" s="64"/>
      <c r="D105" s="200"/>
      <c r="E105" s="201"/>
      <c r="F105" s="32" t="s">
        <v>322</v>
      </c>
      <c r="G105" s="32">
        <v>1621.53</v>
      </c>
      <c r="H105" s="34"/>
    </row>
    <row r="106" spans="1:8" ht="13.5" customHeight="1">
      <c r="A106" s="56"/>
      <c r="B106" s="65"/>
      <c r="C106" s="64"/>
      <c r="D106" s="200"/>
      <c r="E106" s="201"/>
      <c r="F106" s="32" t="s">
        <v>323</v>
      </c>
      <c r="G106" s="32">
        <v>2768.97</v>
      </c>
      <c r="H106" s="34"/>
    </row>
    <row r="107" spans="1:8" ht="12.75" customHeight="1">
      <c r="A107" s="56"/>
      <c r="B107" s="65"/>
      <c r="C107" s="64"/>
      <c r="D107" s="200"/>
      <c r="E107" s="201"/>
      <c r="F107" s="32"/>
      <c r="G107" s="32"/>
      <c r="H107" s="34"/>
    </row>
    <row r="108" spans="1:8" ht="12.75">
      <c r="A108" s="56"/>
      <c r="B108" s="66">
        <v>1994</v>
      </c>
      <c r="C108" s="63" t="s">
        <v>33</v>
      </c>
      <c r="D108" s="200"/>
      <c r="E108" s="203"/>
      <c r="F108" s="32" t="s">
        <v>324</v>
      </c>
      <c r="G108" s="32">
        <v>705.77</v>
      </c>
      <c r="H108" s="34">
        <f>G108+G109</f>
        <v>864.78</v>
      </c>
    </row>
    <row r="109" spans="1:8" ht="12.75">
      <c r="A109" s="56"/>
      <c r="B109" s="66"/>
      <c r="C109" s="64" t="s">
        <v>34</v>
      </c>
      <c r="D109" s="200"/>
      <c r="E109" s="201"/>
      <c r="F109" s="32" t="s">
        <v>325</v>
      </c>
      <c r="G109" s="32">
        <v>159.01</v>
      </c>
      <c r="H109" s="34"/>
    </row>
    <row r="110" spans="1:8" ht="12.75">
      <c r="A110" s="56"/>
      <c r="B110" s="65"/>
      <c r="C110" s="64"/>
      <c r="D110" s="200"/>
      <c r="E110" s="201"/>
      <c r="F110" s="32"/>
      <c r="G110" s="32"/>
      <c r="H110" s="34"/>
    </row>
    <row r="111" spans="1:8" ht="12" customHeight="1">
      <c r="A111" s="56"/>
      <c r="B111" s="65"/>
      <c r="C111" s="63"/>
      <c r="D111" s="200"/>
      <c r="E111" s="201"/>
      <c r="F111" s="32"/>
      <c r="G111" s="32"/>
      <c r="H111" s="34"/>
    </row>
    <row r="112" spans="1:8" ht="12.75">
      <c r="A112" s="67"/>
      <c r="B112" s="60">
        <v>1995</v>
      </c>
      <c r="C112" s="54" t="s">
        <v>35</v>
      </c>
      <c r="D112" s="23"/>
      <c r="E112" s="31"/>
      <c r="F112" s="32" t="s">
        <v>326</v>
      </c>
      <c r="G112" s="32">
        <v>1155.78</v>
      </c>
      <c r="H112" s="34">
        <f>G112+G113</f>
        <v>1155.78</v>
      </c>
    </row>
    <row r="113" spans="1:8" ht="12.75">
      <c r="A113" s="56"/>
      <c r="B113" s="60"/>
      <c r="C113" s="61" t="s">
        <v>68</v>
      </c>
      <c r="D113" s="23"/>
      <c r="E113" s="31"/>
      <c r="F113" s="32"/>
      <c r="G113" s="32"/>
      <c r="H113" s="34"/>
    </row>
    <row r="114" spans="1:8" ht="12.75">
      <c r="A114" s="56"/>
      <c r="B114" s="60"/>
      <c r="C114" s="61"/>
      <c r="D114" s="23"/>
      <c r="E114" s="31"/>
      <c r="F114" s="32"/>
      <c r="G114" s="32"/>
      <c r="H114" s="34"/>
    </row>
    <row r="115" spans="1:8" ht="12.75">
      <c r="A115" s="56"/>
      <c r="B115" s="2">
        <v>1996</v>
      </c>
      <c r="C115" s="63" t="s">
        <v>69</v>
      </c>
      <c r="D115" s="200"/>
      <c r="E115" s="201"/>
      <c r="F115" s="32" t="s">
        <v>327</v>
      </c>
      <c r="G115" s="32">
        <v>396.58</v>
      </c>
      <c r="H115" s="34">
        <f>G115+G116</f>
        <v>396.58</v>
      </c>
    </row>
    <row r="116" spans="1:8" ht="12.75">
      <c r="A116" s="56"/>
      <c r="B116" s="2"/>
      <c r="C116" s="64" t="s">
        <v>3</v>
      </c>
      <c r="D116" s="200"/>
      <c r="E116" s="201"/>
      <c r="F116" s="32"/>
      <c r="G116" s="32"/>
      <c r="H116" s="34"/>
    </row>
    <row r="117" spans="1:8" ht="11.25" customHeight="1">
      <c r="A117" s="56"/>
      <c r="B117" s="2"/>
      <c r="C117" s="63"/>
      <c r="D117" s="200"/>
      <c r="E117" s="201"/>
      <c r="F117" s="32"/>
      <c r="G117" s="32"/>
      <c r="H117" s="34"/>
    </row>
    <row r="118" spans="1:8" ht="12.75">
      <c r="A118" s="56"/>
      <c r="B118" s="60">
        <v>1997</v>
      </c>
      <c r="C118" s="54" t="s">
        <v>70</v>
      </c>
      <c r="D118" s="23"/>
      <c r="E118" s="31"/>
      <c r="F118" s="32" t="s">
        <v>328</v>
      </c>
      <c r="G118" s="32">
        <v>494.17</v>
      </c>
      <c r="H118" s="34">
        <f>G118+G119</f>
        <v>494.17</v>
      </c>
    </row>
    <row r="119" spans="1:8" ht="12.75">
      <c r="A119" s="56"/>
      <c r="B119" s="60"/>
      <c r="C119" s="61" t="s">
        <v>3</v>
      </c>
      <c r="D119" s="23"/>
      <c r="E119" s="31"/>
      <c r="F119" s="32"/>
      <c r="G119" s="32"/>
      <c r="H119" s="34"/>
    </row>
    <row r="120" spans="1:8" ht="12.75">
      <c r="A120" s="56"/>
      <c r="B120" s="60"/>
      <c r="C120" s="54"/>
      <c r="D120" s="23"/>
      <c r="E120" s="31"/>
      <c r="F120" s="32"/>
      <c r="G120" s="32"/>
      <c r="H120" s="34"/>
    </row>
    <row r="121" spans="1:8" ht="12.75">
      <c r="A121" s="56"/>
      <c r="B121" s="60">
        <v>1998</v>
      </c>
      <c r="C121" s="54" t="s">
        <v>71</v>
      </c>
      <c r="D121" s="23"/>
      <c r="E121" s="31"/>
      <c r="F121" s="32" t="s">
        <v>329</v>
      </c>
      <c r="G121" s="32">
        <v>1066.79</v>
      </c>
      <c r="H121" s="34">
        <f>G121+G122</f>
        <v>1066.79</v>
      </c>
    </row>
    <row r="122" spans="1:8" ht="12.75">
      <c r="A122" s="56"/>
      <c r="B122" s="60"/>
      <c r="C122" s="61" t="s">
        <v>17</v>
      </c>
      <c r="D122" s="23"/>
      <c r="E122" s="31"/>
      <c r="F122" s="32"/>
      <c r="G122" s="32"/>
      <c r="H122" s="34"/>
    </row>
    <row r="123" spans="1:8" ht="12.75">
      <c r="A123" s="56"/>
      <c r="B123" s="60"/>
      <c r="C123" s="54"/>
      <c r="D123" s="23"/>
      <c r="E123" s="31"/>
      <c r="F123" s="32"/>
      <c r="G123" s="32"/>
      <c r="H123" s="34"/>
    </row>
    <row r="124" spans="1:8" ht="12.75">
      <c r="A124" s="56"/>
      <c r="B124" s="60">
        <v>2000</v>
      </c>
      <c r="C124" s="54" t="s">
        <v>72</v>
      </c>
      <c r="D124" s="23"/>
      <c r="E124" s="31"/>
      <c r="F124" s="32" t="s">
        <v>330</v>
      </c>
      <c r="G124" s="32">
        <v>1188.05</v>
      </c>
      <c r="H124" s="34">
        <f>G124+G125</f>
        <v>1411.03</v>
      </c>
    </row>
    <row r="125" spans="1:8" ht="12.75">
      <c r="A125" s="56"/>
      <c r="B125" s="60"/>
      <c r="C125" s="61" t="s">
        <v>36</v>
      </c>
      <c r="D125" s="23"/>
      <c r="E125" s="31"/>
      <c r="F125" s="32" t="s">
        <v>331</v>
      </c>
      <c r="G125" s="32">
        <v>222.98</v>
      </c>
      <c r="H125" s="34"/>
    </row>
    <row r="126" spans="1:8" ht="12.75">
      <c r="A126" s="56"/>
      <c r="B126" s="60"/>
      <c r="C126" s="61"/>
      <c r="D126" s="23"/>
      <c r="E126" s="31"/>
      <c r="F126" s="32"/>
      <c r="G126" s="32"/>
      <c r="H126" s="34"/>
    </row>
    <row r="127" spans="1:8" ht="12.75">
      <c r="A127" s="56"/>
      <c r="B127" s="60">
        <v>2001</v>
      </c>
      <c r="C127" s="54" t="s">
        <v>73</v>
      </c>
      <c r="D127" s="23"/>
      <c r="E127" s="31"/>
      <c r="F127" s="32" t="s">
        <v>332</v>
      </c>
      <c r="G127" s="32">
        <v>352.82</v>
      </c>
      <c r="H127" s="34">
        <f>G127+G128</f>
        <v>1503.07</v>
      </c>
    </row>
    <row r="128" spans="1:8" ht="12.75">
      <c r="A128" s="56"/>
      <c r="B128" s="60"/>
      <c r="C128" s="61" t="s">
        <v>37</v>
      </c>
      <c r="D128" s="23"/>
      <c r="E128" s="31"/>
      <c r="F128" s="32" t="s">
        <v>333</v>
      </c>
      <c r="G128" s="32">
        <v>1150.25</v>
      </c>
      <c r="H128" s="34"/>
    </row>
    <row r="129" spans="1:8" ht="12.75">
      <c r="A129" s="56"/>
      <c r="B129" s="51"/>
      <c r="C129" s="68"/>
      <c r="D129" s="41"/>
      <c r="E129" s="42"/>
      <c r="F129" s="69"/>
      <c r="G129" s="69"/>
      <c r="H129" s="58"/>
    </row>
    <row r="130" spans="1:8" ht="12.75">
      <c r="A130" s="56"/>
      <c r="B130" s="51">
        <v>2002</v>
      </c>
      <c r="C130" s="68" t="s">
        <v>74</v>
      </c>
      <c r="D130" s="41"/>
      <c r="E130" s="42"/>
      <c r="F130" s="69" t="s">
        <v>334</v>
      </c>
      <c r="G130" s="69">
        <v>1642.44</v>
      </c>
      <c r="H130" s="58">
        <f>G130+G131+G132</f>
        <v>5741.320000000001</v>
      </c>
    </row>
    <row r="131" spans="1:8" ht="12.75">
      <c r="A131" s="56"/>
      <c r="B131" s="51"/>
      <c r="C131" s="52" t="s">
        <v>34</v>
      </c>
      <c r="D131" s="41"/>
      <c r="E131" s="42"/>
      <c r="F131" s="69" t="s">
        <v>335</v>
      </c>
      <c r="G131" s="69">
        <v>3172.53</v>
      </c>
      <c r="H131" s="58"/>
    </row>
    <row r="132" spans="1:8" ht="12.75">
      <c r="A132" s="56"/>
      <c r="B132" s="51"/>
      <c r="C132" s="68"/>
      <c r="D132" s="41"/>
      <c r="E132" s="42"/>
      <c r="F132" s="69" t="s">
        <v>336</v>
      </c>
      <c r="G132" s="69">
        <v>926.35</v>
      </c>
      <c r="H132" s="58"/>
    </row>
    <row r="133" spans="1:8" ht="12.75">
      <c r="A133" s="56"/>
      <c r="B133" s="51"/>
      <c r="C133" s="68"/>
      <c r="D133" s="41"/>
      <c r="E133" s="42"/>
      <c r="F133" s="69"/>
      <c r="G133" s="69"/>
      <c r="H133" s="58"/>
    </row>
    <row r="134" spans="1:8" ht="12.75">
      <c r="A134" s="56"/>
      <c r="B134" s="51">
        <v>2003</v>
      </c>
      <c r="C134" s="68" t="s">
        <v>75</v>
      </c>
      <c r="D134" s="41"/>
      <c r="E134" s="42"/>
      <c r="F134" s="69" t="s">
        <v>337</v>
      </c>
      <c r="G134" s="69">
        <v>109.07</v>
      </c>
      <c r="H134" s="58">
        <f>G134+G135</f>
        <v>1374.79</v>
      </c>
    </row>
    <row r="135" spans="1:8" ht="12.75">
      <c r="A135" s="56"/>
      <c r="B135" s="51"/>
      <c r="C135" s="52" t="s">
        <v>38</v>
      </c>
      <c r="D135" s="41"/>
      <c r="E135" s="42"/>
      <c r="F135" s="69" t="s">
        <v>338</v>
      </c>
      <c r="G135" s="69">
        <v>1265.72</v>
      </c>
      <c r="H135" s="58"/>
    </row>
    <row r="136" spans="1:8" ht="12.75">
      <c r="A136" s="56"/>
      <c r="B136" s="51"/>
      <c r="C136" s="68"/>
      <c r="D136" s="41"/>
      <c r="E136" s="42"/>
      <c r="F136" s="69"/>
      <c r="G136" s="69"/>
      <c r="H136" s="58"/>
    </row>
    <row r="137" spans="1:8" ht="12.75">
      <c r="A137" s="56"/>
      <c r="B137" s="51">
        <v>2004</v>
      </c>
      <c r="C137" s="68" t="s">
        <v>76</v>
      </c>
      <c r="D137" s="41"/>
      <c r="E137" s="42"/>
      <c r="F137" s="69" t="s">
        <v>339</v>
      </c>
      <c r="G137" s="69">
        <v>275</v>
      </c>
      <c r="H137" s="58">
        <f>G137+G138</f>
        <v>275</v>
      </c>
    </row>
    <row r="138" spans="1:8" ht="12.75">
      <c r="A138" s="56"/>
      <c r="B138" s="51"/>
      <c r="C138" s="52" t="s">
        <v>77</v>
      </c>
      <c r="D138" s="41"/>
      <c r="E138" s="42"/>
      <c r="F138" s="69"/>
      <c r="G138" s="69"/>
      <c r="H138" s="58"/>
    </row>
    <row r="139" spans="1:8" ht="12.75">
      <c r="A139" s="56"/>
      <c r="B139" s="51"/>
      <c r="C139" s="68"/>
      <c r="D139" s="41"/>
      <c r="E139" s="42"/>
      <c r="F139" s="69"/>
      <c r="G139" s="69"/>
      <c r="H139" s="58"/>
    </row>
    <row r="140" spans="1:8" ht="12.75">
      <c r="A140" s="56"/>
      <c r="B140" s="51">
        <v>2005</v>
      </c>
      <c r="C140" s="68" t="s">
        <v>78</v>
      </c>
      <c r="D140" s="41"/>
      <c r="E140" s="42"/>
      <c r="F140" s="69" t="s">
        <v>340</v>
      </c>
      <c r="G140" s="69">
        <v>1691.79</v>
      </c>
      <c r="H140" s="58">
        <f>G140+G141+G142</f>
        <v>4258.51</v>
      </c>
    </row>
    <row r="141" spans="1:8" ht="12.75">
      <c r="A141" s="56"/>
      <c r="B141" s="51"/>
      <c r="C141" s="52" t="s">
        <v>3</v>
      </c>
      <c r="D141" s="41"/>
      <c r="E141" s="42"/>
      <c r="F141" s="69" t="s">
        <v>341</v>
      </c>
      <c r="G141" s="69">
        <v>2566.72</v>
      </c>
      <c r="H141" s="58"/>
    </row>
    <row r="142" spans="1:8" ht="12.75">
      <c r="A142" s="56"/>
      <c r="B142" s="51"/>
      <c r="C142" s="68"/>
      <c r="D142" s="41"/>
      <c r="E142" s="42"/>
      <c r="F142" s="69"/>
      <c r="G142" s="69"/>
      <c r="H142" s="58"/>
    </row>
    <row r="143" spans="1:8" ht="12.75">
      <c r="A143" s="56"/>
      <c r="B143" s="70">
        <v>3200</v>
      </c>
      <c r="C143" s="71" t="s">
        <v>79</v>
      </c>
      <c r="D143" s="205"/>
      <c r="E143" s="202"/>
      <c r="F143" s="69" t="s">
        <v>342</v>
      </c>
      <c r="G143" s="69">
        <v>1405.08</v>
      </c>
      <c r="H143" s="58">
        <f>G143+G144+G145</f>
        <v>4410.04</v>
      </c>
    </row>
    <row r="144" spans="1:8" ht="12.75">
      <c r="A144" s="56"/>
      <c r="B144" s="70"/>
      <c r="C144" s="72" t="s">
        <v>3</v>
      </c>
      <c r="D144" s="205"/>
      <c r="E144" s="202"/>
      <c r="F144" s="69" t="s">
        <v>343</v>
      </c>
      <c r="G144" s="69">
        <v>3004.96</v>
      </c>
      <c r="H144" s="58"/>
    </row>
    <row r="145" spans="1:8" ht="12.75" customHeight="1">
      <c r="A145" s="56"/>
      <c r="B145" s="70"/>
      <c r="C145" s="71"/>
      <c r="D145" s="205"/>
      <c r="E145" s="202"/>
      <c r="F145" s="69"/>
      <c r="G145" s="69"/>
      <c r="H145" s="58"/>
    </row>
    <row r="146" spans="1:8" ht="12.75">
      <c r="A146" s="56"/>
      <c r="B146" s="51">
        <v>3300</v>
      </c>
      <c r="C146" s="68" t="s">
        <v>80</v>
      </c>
      <c r="D146" s="73"/>
      <c r="E146" s="42"/>
      <c r="F146" s="69" t="s">
        <v>344</v>
      </c>
      <c r="G146" s="69">
        <v>3283.94</v>
      </c>
      <c r="H146" s="58">
        <f>G146+G147</f>
        <v>3283.94</v>
      </c>
    </row>
    <row r="147" spans="1:8" ht="12.75">
      <c r="A147" s="56"/>
      <c r="B147" s="51"/>
      <c r="C147" s="52" t="s">
        <v>39</v>
      </c>
      <c r="D147" s="28"/>
      <c r="E147" s="42"/>
      <c r="F147" s="69"/>
      <c r="G147" s="69"/>
      <c r="H147" s="58"/>
    </row>
    <row r="148" spans="1:8" ht="10.5" customHeight="1">
      <c r="A148" s="56"/>
      <c r="B148" s="51"/>
      <c r="C148" s="68"/>
      <c r="D148" s="28"/>
      <c r="E148" s="42"/>
      <c r="F148" s="69"/>
      <c r="G148" s="69"/>
      <c r="H148" s="58"/>
    </row>
    <row r="149" spans="1:8" ht="12.75">
      <c r="A149" s="56"/>
      <c r="B149" s="51">
        <v>3682</v>
      </c>
      <c r="C149" s="68" t="s">
        <v>81</v>
      </c>
      <c r="D149" s="73"/>
      <c r="E149" s="42"/>
      <c r="F149" s="28" t="s">
        <v>345</v>
      </c>
      <c r="G149" s="32">
        <v>259.11</v>
      </c>
      <c r="H149" s="58">
        <f>G149+G150</f>
        <v>259.11</v>
      </c>
    </row>
    <row r="150" spans="1:8" ht="12.75">
      <c r="A150" s="56"/>
      <c r="B150" s="51"/>
      <c r="C150" s="52" t="s">
        <v>3</v>
      </c>
      <c r="D150" s="28"/>
      <c r="E150" s="42"/>
      <c r="F150" s="69"/>
      <c r="G150" s="69"/>
      <c r="H150" s="58"/>
    </row>
    <row r="151" spans="1:8" ht="12.75">
      <c r="A151" s="57"/>
      <c r="B151" s="51"/>
      <c r="C151" s="52"/>
      <c r="D151" s="28"/>
      <c r="E151" s="42"/>
      <c r="F151" s="69"/>
      <c r="G151" s="69"/>
      <c r="H151" s="58"/>
    </row>
    <row r="152" spans="1:8" ht="12.75">
      <c r="A152" s="57"/>
      <c r="B152" s="51">
        <v>3137</v>
      </c>
      <c r="C152" s="68" t="s">
        <v>40</v>
      </c>
      <c r="D152" s="74"/>
      <c r="E152" s="42"/>
      <c r="F152" s="69" t="s">
        <v>346</v>
      </c>
      <c r="G152" s="69">
        <v>434.76</v>
      </c>
      <c r="H152" s="58">
        <f>G152+G153</f>
        <v>434.76</v>
      </c>
    </row>
    <row r="153" spans="1:8" ht="12.75">
      <c r="A153" s="57"/>
      <c r="B153" s="51"/>
      <c r="C153" s="52" t="s">
        <v>3</v>
      </c>
      <c r="D153" s="28"/>
      <c r="E153" s="42"/>
      <c r="F153" s="69"/>
      <c r="G153" s="69"/>
      <c r="H153" s="58"/>
    </row>
    <row r="154" spans="1:8" ht="11.25" customHeight="1">
      <c r="A154" s="57"/>
      <c r="B154" s="51"/>
      <c r="C154" s="68"/>
      <c r="D154" s="28"/>
      <c r="E154" s="42"/>
      <c r="F154" s="69"/>
      <c r="G154" s="69"/>
      <c r="H154" s="58"/>
    </row>
    <row r="155" spans="1:8" ht="12.75">
      <c r="A155" s="57"/>
      <c r="B155" s="51">
        <v>1619</v>
      </c>
      <c r="C155" s="68" t="s">
        <v>82</v>
      </c>
      <c r="D155" s="28"/>
      <c r="E155" s="42"/>
      <c r="F155" s="69" t="s">
        <v>347</v>
      </c>
      <c r="G155" s="69">
        <v>624.92</v>
      </c>
      <c r="H155" s="58">
        <f>G155+G156</f>
        <v>873.01</v>
      </c>
    </row>
    <row r="156" spans="1:8" ht="12.75">
      <c r="A156" s="57"/>
      <c r="B156" s="51"/>
      <c r="C156" s="52" t="s">
        <v>83</v>
      </c>
      <c r="D156" s="28"/>
      <c r="E156" s="42"/>
      <c r="F156" s="69" t="s">
        <v>348</v>
      </c>
      <c r="G156" s="69">
        <v>248.09</v>
      </c>
      <c r="H156" s="58"/>
    </row>
    <row r="157" spans="1:8" ht="12" customHeight="1">
      <c r="A157" s="57"/>
      <c r="B157" s="51"/>
      <c r="C157" s="68"/>
      <c r="D157" s="28"/>
      <c r="E157" s="42"/>
      <c r="F157" s="69"/>
      <c r="G157" s="69"/>
      <c r="H157" s="58"/>
    </row>
    <row r="158" spans="1:8" ht="12.75">
      <c r="A158" s="57"/>
      <c r="B158" s="51">
        <v>1620</v>
      </c>
      <c r="C158" s="68" t="s">
        <v>84</v>
      </c>
      <c r="D158" s="28"/>
      <c r="E158" s="42"/>
      <c r="F158" s="69" t="s">
        <v>349</v>
      </c>
      <c r="G158" s="69">
        <v>1046.48</v>
      </c>
      <c r="H158" s="58">
        <f>G158+G159</f>
        <v>1046.48</v>
      </c>
    </row>
    <row r="159" spans="1:8" ht="12.75">
      <c r="A159" s="57"/>
      <c r="B159" s="51"/>
      <c r="C159" s="52" t="s">
        <v>3</v>
      </c>
      <c r="D159" s="28"/>
      <c r="E159" s="42"/>
      <c r="F159" s="69"/>
      <c r="G159" s="69"/>
      <c r="H159" s="58"/>
    </row>
    <row r="160" spans="1:8" ht="12.75">
      <c r="A160" s="57"/>
      <c r="B160" s="51"/>
      <c r="C160" s="68"/>
      <c r="D160" s="28"/>
      <c r="E160" s="42"/>
      <c r="F160" s="69"/>
      <c r="G160" s="69"/>
      <c r="H160" s="58"/>
    </row>
    <row r="161" spans="1:8" ht="12.75">
      <c r="A161" s="57"/>
      <c r="B161" s="51">
        <v>1621</v>
      </c>
      <c r="C161" s="68" t="s">
        <v>85</v>
      </c>
      <c r="D161" s="1"/>
      <c r="E161" s="42"/>
      <c r="F161" s="69" t="s">
        <v>350</v>
      </c>
      <c r="G161" s="69">
        <v>808.13</v>
      </c>
      <c r="H161" s="58">
        <f>G161+G162+G163</f>
        <v>3140.95</v>
      </c>
    </row>
    <row r="162" spans="1:8" ht="12.75">
      <c r="A162" s="57"/>
      <c r="B162" s="51"/>
      <c r="C162" s="52" t="s">
        <v>3</v>
      </c>
      <c r="D162" s="28"/>
      <c r="E162" s="42"/>
      <c r="F162" s="69" t="s">
        <v>351</v>
      </c>
      <c r="G162" s="69">
        <v>1433.95</v>
      </c>
      <c r="H162" s="58"/>
    </row>
    <row r="163" spans="1:8" ht="12.75">
      <c r="A163" s="57"/>
      <c r="B163" s="51"/>
      <c r="C163" s="68"/>
      <c r="D163" s="28"/>
      <c r="E163" s="42"/>
      <c r="F163" s="69" t="s">
        <v>352</v>
      </c>
      <c r="G163" s="69">
        <v>898.87</v>
      </c>
      <c r="H163" s="58"/>
    </row>
    <row r="164" spans="1:8" ht="10.5" customHeight="1">
      <c r="A164" s="57"/>
      <c r="B164" s="51"/>
      <c r="C164" s="68"/>
      <c r="D164" s="28"/>
      <c r="E164" s="42"/>
      <c r="F164" s="69"/>
      <c r="G164" s="69"/>
      <c r="H164" s="58"/>
    </row>
    <row r="165" spans="1:8" ht="12.75">
      <c r="A165" s="57"/>
      <c r="B165" s="51">
        <v>1746</v>
      </c>
      <c r="C165" s="68" t="s">
        <v>41</v>
      </c>
      <c r="D165" s="206"/>
      <c r="E165" s="42"/>
      <c r="F165" s="69" t="s">
        <v>353</v>
      </c>
      <c r="G165" s="69">
        <v>350.29</v>
      </c>
      <c r="H165" s="58">
        <f>G165+G166</f>
        <v>350.29</v>
      </c>
    </row>
    <row r="166" spans="1:8" ht="12.75">
      <c r="A166" s="57"/>
      <c r="B166" s="51"/>
      <c r="C166" s="52" t="s">
        <v>86</v>
      </c>
      <c r="D166" s="1"/>
      <c r="E166" s="42"/>
      <c r="F166" s="69"/>
      <c r="G166" s="69"/>
      <c r="H166" s="58"/>
    </row>
    <row r="167" spans="1:8" ht="12.75">
      <c r="A167" s="57"/>
      <c r="B167" s="51"/>
      <c r="C167" s="52"/>
      <c r="D167" s="206"/>
      <c r="E167" s="42"/>
      <c r="F167" s="69"/>
      <c r="G167" s="69"/>
      <c r="H167" s="58"/>
    </row>
    <row r="168" spans="1:8" ht="12.75">
      <c r="A168" s="57"/>
      <c r="B168" s="51"/>
      <c r="C168" s="52"/>
      <c r="D168" s="206"/>
      <c r="E168" s="42"/>
      <c r="F168" s="69"/>
      <c r="G168" s="69"/>
      <c r="H168" s="58"/>
    </row>
    <row r="169" spans="1:8" ht="12.75">
      <c r="A169" s="57"/>
      <c r="B169" s="51">
        <v>2080</v>
      </c>
      <c r="C169" s="68" t="s">
        <v>87</v>
      </c>
      <c r="D169" s="206"/>
      <c r="E169" s="42"/>
      <c r="F169" s="69" t="s">
        <v>354</v>
      </c>
      <c r="G169" s="69">
        <v>1453.98</v>
      </c>
      <c r="H169" s="58">
        <f>G169+G170</f>
        <v>1453.98</v>
      </c>
    </row>
    <row r="170" spans="1:8" ht="12.75">
      <c r="A170" s="57"/>
      <c r="B170" s="51"/>
      <c r="C170" s="52" t="s">
        <v>88</v>
      </c>
      <c r="D170" s="1"/>
      <c r="E170" s="42"/>
      <c r="F170" s="69"/>
      <c r="G170" s="69"/>
      <c r="H170" s="58"/>
    </row>
    <row r="171" spans="1:8" ht="12.75">
      <c r="A171" s="57"/>
      <c r="B171" s="51"/>
      <c r="C171" s="52"/>
      <c r="D171" s="206"/>
      <c r="E171" s="42"/>
      <c r="F171" s="69"/>
      <c r="G171" s="69"/>
      <c r="H171" s="58"/>
    </row>
    <row r="172" spans="1:8" ht="12.75">
      <c r="A172" s="57"/>
      <c r="B172" s="50">
        <v>2213</v>
      </c>
      <c r="C172" s="75" t="s">
        <v>89</v>
      </c>
      <c r="D172" s="206"/>
      <c r="E172" s="42"/>
      <c r="F172" s="69" t="s">
        <v>355</v>
      </c>
      <c r="G172" s="69">
        <v>1328.02</v>
      </c>
      <c r="H172" s="58">
        <f>G172+G173+G174</f>
        <v>1328.02</v>
      </c>
    </row>
    <row r="173" spans="1:8" ht="12.75">
      <c r="A173" s="57"/>
      <c r="B173" s="50"/>
      <c r="C173" s="75" t="s">
        <v>90</v>
      </c>
      <c r="D173" s="1"/>
      <c r="E173" s="42"/>
      <c r="F173" s="69"/>
      <c r="G173" s="69"/>
      <c r="H173" s="58"/>
    </row>
    <row r="174" spans="1:8" ht="12.75">
      <c r="A174" s="57"/>
      <c r="B174" s="50"/>
      <c r="C174" s="75"/>
      <c r="D174" s="206"/>
      <c r="E174" s="42"/>
      <c r="F174" s="69"/>
      <c r="G174" s="69"/>
      <c r="H174" s="58"/>
    </row>
    <row r="175" spans="1:8" ht="12.75">
      <c r="A175" s="57"/>
      <c r="B175" s="78">
        <v>3122</v>
      </c>
      <c r="C175" s="77" t="s">
        <v>91</v>
      </c>
      <c r="D175" s="206"/>
      <c r="E175" s="42"/>
      <c r="F175" s="69" t="s">
        <v>356</v>
      </c>
      <c r="G175" s="69">
        <v>1410.2</v>
      </c>
      <c r="H175" s="58">
        <f>G175+G176</f>
        <v>1410.2</v>
      </c>
    </row>
    <row r="176" spans="1:8" ht="12.75">
      <c r="A176" s="57"/>
      <c r="B176" s="78"/>
      <c r="C176" s="77" t="s">
        <v>92</v>
      </c>
      <c r="D176" s="1"/>
      <c r="E176" s="42"/>
      <c r="F176" s="69"/>
      <c r="G176" s="69"/>
      <c r="H176" s="58" t="s">
        <v>0</v>
      </c>
    </row>
    <row r="177" spans="1:8" ht="12.75">
      <c r="A177" s="57"/>
      <c r="B177" s="76"/>
      <c r="C177" s="79"/>
      <c r="D177" s="206"/>
      <c r="E177" s="42"/>
      <c r="F177" s="69"/>
      <c r="G177" s="69"/>
      <c r="H177" s="58"/>
    </row>
    <row r="178" spans="1:8" ht="12.75">
      <c r="A178" s="57"/>
      <c r="B178" s="80">
        <v>1718</v>
      </c>
      <c r="C178" s="75" t="s">
        <v>93</v>
      </c>
      <c r="D178" s="206"/>
      <c r="E178" s="42"/>
      <c r="F178" s="69" t="s">
        <v>357</v>
      </c>
      <c r="G178" s="69">
        <v>599.81</v>
      </c>
      <c r="H178" s="58">
        <f>G178+G179</f>
        <v>599.81</v>
      </c>
    </row>
    <row r="179" spans="1:8" ht="12.75">
      <c r="A179" s="57"/>
      <c r="B179" s="60"/>
      <c r="C179" s="79" t="s">
        <v>94</v>
      </c>
      <c r="D179" s="206"/>
      <c r="E179" s="31"/>
      <c r="F179" s="69"/>
      <c r="G179" s="69"/>
      <c r="H179" s="58"/>
    </row>
    <row r="180" spans="1:8" ht="12.75">
      <c r="A180" s="57"/>
      <c r="B180" s="51"/>
      <c r="C180" s="75"/>
      <c r="D180" s="206"/>
      <c r="E180" s="42"/>
      <c r="F180" s="69"/>
      <c r="G180" s="69"/>
      <c r="H180" s="58"/>
    </row>
    <row r="181" spans="1:8" ht="12.75">
      <c r="A181" s="57"/>
      <c r="B181" s="80">
        <v>2191</v>
      </c>
      <c r="C181" s="75" t="s">
        <v>95</v>
      </c>
      <c r="D181" s="206"/>
      <c r="E181" s="42"/>
      <c r="F181" s="69" t="s">
        <v>358</v>
      </c>
      <c r="G181" s="69">
        <v>1191.51</v>
      </c>
      <c r="H181" s="58">
        <f>G181+G182</f>
        <v>1191.51</v>
      </c>
    </row>
    <row r="182" spans="1:8" ht="12.75">
      <c r="A182" s="57"/>
      <c r="B182" s="80"/>
      <c r="C182" s="75" t="s">
        <v>42</v>
      </c>
      <c r="D182" s="206"/>
      <c r="E182" s="42"/>
      <c r="F182" s="69"/>
      <c r="G182" s="69"/>
      <c r="H182" s="58"/>
    </row>
    <row r="183" spans="1:8" ht="12.75">
      <c r="A183" s="57"/>
      <c r="B183" s="80"/>
      <c r="C183" s="75"/>
      <c r="D183" s="206"/>
      <c r="E183" s="42"/>
      <c r="F183" s="69"/>
      <c r="G183" s="69"/>
      <c r="H183" s="58"/>
    </row>
    <row r="184" spans="1:8" ht="12.75">
      <c r="A184" s="57"/>
      <c r="B184" s="80">
        <v>2486</v>
      </c>
      <c r="C184" s="75" t="s">
        <v>43</v>
      </c>
      <c r="D184" s="206"/>
      <c r="E184" s="42"/>
      <c r="F184" s="69" t="s">
        <v>359</v>
      </c>
      <c r="G184" s="69">
        <v>1786.39</v>
      </c>
      <c r="H184" s="58">
        <f>G184</f>
        <v>1786.39</v>
      </c>
    </row>
    <row r="185" spans="1:8" ht="12.75">
      <c r="A185" s="57"/>
      <c r="B185" s="80"/>
      <c r="C185" s="75" t="s">
        <v>96</v>
      </c>
      <c r="D185" s="206"/>
      <c r="E185" s="42"/>
      <c r="F185" s="69"/>
      <c r="G185" s="69"/>
      <c r="H185" s="58"/>
    </row>
    <row r="186" spans="1:8" ht="12.75">
      <c r="A186" s="57"/>
      <c r="B186" s="80"/>
      <c r="C186" s="75"/>
      <c r="D186" s="206"/>
      <c r="E186" s="42"/>
      <c r="F186" s="69"/>
      <c r="G186" s="69"/>
      <c r="H186" s="58"/>
    </row>
    <row r="187" spans="1:8" ht="12.75">
      <c r="A187" s="57"/>
      <c r="B187" s="80">
        <v>3533</v>
      </c>
      <c r="C187" s="75" t="s">
        <v>44</v>
      </c>
      <c r="D187" s="211"/>
      <c r="E187" s="42"/>
      <c r="F187" s="69" t="s">
        <v>360</v>
      </c>
      <c r="G187" s="69">
        <v>318.08</v>
      </c>
      <c r="H187" s="58">
        <f>G187</f>
        <v>318.08</v>
      </c>
    </row>
    <row r="188" spans="1:8" ht="12.75">
      <c r="A188" s="57"/>
      <c r="B188" s="80"/>
      <c r="C188" s="75" t="s">
        <v>97</v>
      </c>
      <c r="D188" s="211"/>
      <c r="E188" s="42"/>
      <c r="F188" s="69"/>
      <c r="G188" s="69"/>
      <c r="H188" s="58"/>
    </row>
    <row r="189" spans="1:8" ht="12.75">
      <c r="A189" s="57"/>
      <c r="B189" s="80"/>
      <c r="C189" s="75"/>
      <c r="D189" s="211"/>
      <c r="E189" s="42"/>
      <c r="F189" s="69"/>
      <c r="G189" s="69"/>
      <c r="H189" s="58"/>
    </row>
    <row r="190" spans="1:8" ht="12.75">
      <c r="A190" s="57"/>
      <c r="B190" s="80">
        <v>3535</v>
      </c>
      <c r="C190" s="75" t="s">
        <v>98</v>
      </c>
      <c r="D190" s="41"/>
      <c r="E190" s="42"/>
      <c r="F190" s="69" t="s">
        <v>361</v>
      </c>
      <c r="G190" s="69">
        <v>101.68</v>
      </c>
      <c r="H190" s="58">
        <f>G190</f>
        <v>101.68</v>
      </c>
    </row>
    <row r="191" spans="1:8" ht="12.75">
      <c r="A191" s="57"/>
      <c r="B191" s="80"/>
      <c r="C191" s="75" t="s">
        <v>99</v>
      </c>
      <c r="D191" s="41"/>
      <c r="E191" s="42"/>
      <c r="F191" s="69"/>
      <c r="G191" s="69"/>
      <c r="H191" s="58"/>
    </row>
    <row r="192" spans="1:8" ht="12.75">
      <c r="A192" s="57"/>
      <c r="B192" s="80"/>
      <c r="C192" s="75"/>
      <c r="D192" s="50"/>
      <c r="E192" s="50"/>
      <c r="F192" s="69"/>
      <c r="G192" s="69"/>
      <c r="H192" s="58"/>
    </row>
    <row r="193" spans="1:8" ht="12.75">
      <c r="A193" s="57"/>
      <c r="B193" s="80">
        <v>3537</v>
      </c>
      <c r="C193" s="75" t="s">
        <v>45</v>
      </c>
      <c r="D193" s="207"/>
      <c r="E193" s="207"/>
      <c r="F193" s="69" t="s">
        <v>362</v>
      </c>
      <c r="G193" s="69">
        <v>2909</v>
      </c>
      <c r="H193" s="58">
        <f>G193</f>
        <v>2909</v>
      </c>
    </row>
    <row r="194" spans="1:8" ht="12.75">
      <c r="A194" s="57"/>
      <c r="B194" s="80"/>
      <c r="C194" s="75" t="s">
        <v>100</v>
      </c>
      <c r="D194" s="206"/>
      <c r="E194" s="42"/>
      <c r="F194" s="69"/>
      <c r="G194" s="69"/>
      <c r="H194" s="58"/>
    </row>
    <row r="195" spans="1:8" ht="12.75">
      <c r="A195" s="57"/>
      <c r="B195" s="80"/>
      <c r="C195" s="75"/>
      <c r="D195" s="206"/>
      <c r="E195" s="42"/>
      <c r="F195" s="69"/>
      <c r="G195" s="69"/>
      <c r="H195" s="58"/>
    </row>
    <row r="196" spans="1:8" ht="12.75">
      <c r="A196" s="57"/>
      <c r="B196" s="80">
        <v>3539</v>
      </c>
      <c r="C196" s="75" t="s">
        <v>101</v>
      </c>
      <c r="D196" s="206"/>
      <c r="E196" s="42"/>
      <c r="F196" s="69" t="s">
        <v>363</v>
      </c>
      <c r="G196" s="69">
        <v>276.73</v>
      </c>
      <c r="H196" s="58">
        <f>G196</f>
        <v>276.73</v>
      </c>
    </row>
    <row r="197" spans="1:8" ht="12.75">
      <c r="A197" s="57"/>
      <c r="B197" s="80"/>
      <c r="C197" s="75" t="s">
        <v>102</v>
      </c>
      <c r="D197" s="206"/>
      <c r="E197" s="42"/>
      <c r="F197" s="69"/>
      <c r="G197" s="69"/>
      <c r="H197" s="58"/>
    </row>
    <row r="198" spans="1:8" ht="13.5" thickBot="1">
      <c r="A198" s="57"/>
      <c r="B198" s="51"/>
      <c r="C198" s="75"/>
      <c r="D198" s="28"/>
      <c r="E198" s="42"/>
      <c r="F198" s="69"/>
      <c r="G198" s="69"/>
      <c r="H198" s="58"/>
    </row>
    <row r="199" spans="1:8" ht="13.5" thickBot="1">
      <c r="A199" s="81"/>
      <c r="B199" s="82"/>
      <c r="C199" s="83" t="s">
        <v>46</v>
      </c>
      <c r="D199" s="84"/>
      <c r="E199" s="85"/>
      <c r="F199" s="86"/>
      <c r="G199" s="87">
        <f>SUM(G11:G198)</f>
        <v>106149.99999999997</v>
      </c>
      <c r="H199" s="88">
        <f>SUM(H11:H198)</f>
        <v>106149.99999999996</v>
      </c>
    </row>
    <row r="200" spans="5:8" ht="12.75">
      <c r="E200" s="6"/>
      <c r="F200" s="7"/>
      <c r="G200" s="7"/>
      <c r="H200" s="89"/>
    </row>
    <row r="201" spans="4:8" ht="15.75">
      <c r="D201" s="215"/>
      <c r="E201" s="6"/>
      <c r="F201" s="7"/>
      <c r="G201" s="7" t="s">
        <v>103</v>
      </c>
      <c r="H201" s="89"/>
    </row>
    <row r="202" spans="5:8" ht="12.75">
      <c r="E202" s="7"/>
      <c r="F202" s="7"/>
      <c r="G202" s="7" t="s">
        <v>104</v>
      </c>
      <c r="H202" s="38"/>
    </row>
    <row r="203" spans="4:8" ht="12.75">
      <c r="D203" s="6"/>
      <c r="E203" s="7"/>
      <c r="F203" s="38"/>
      <c r="G203" s="7"/>
      <c r="H203" s="38"/>
    </row>
    <row r="204" spans="4:9" ht="16.5" customHeight="1">
      <c r="D204" s="6"/>
      <c r="E204" s="90"/>
      <c r="F204" s="38"/>
      <c r="H204" s="38"/>
      <c r="I204" s="38"/>
    </row>
    <row r="205" spans="4:8" ht="12.75">
      <c r="D205" s="6"/>
      <c r="F205" s="3"/>
      <c r="H205" s="38"/>
    </row>
    <row r="206" spans="7:8" ht="12.75">
      <c r="G206" s="11"/>
      <c r="H206" s="38"/>
    </row>
    <row r="207" spans="7:8" ht="12.75">
      <c r="G207" s="6"/>
      <c r="H207" s="98"/>
    </row>
    <row r="208" ht="12.75">
      <c r="E208"/>
    </row>
    <row r="209" spans="5:8" ht="12.75">
      <c r="E209" s="99"/>
      <c r="H209" s="38"/>
    </row>
    <row r="210" ht="12.75">
      <c r="H210" s="38"/>
    </row>
    <row r="211" ht="12.75">
      <c r="H211" s="38"/>
    </row>
    <row r="212" ht="12.75">
      <c r="E212" s="3"/>
    </row>
    <row r="213" ht="12.75">
      <c r="E213" s="3"/>
    </row>
    <row r="220" ht="12.75">
      <c r="D220"/>
    </row>
    <row r="221" ht="12.75">
      <c r="D221"/>
    </row>
    <row r="222" ht="12.75">
      <c r="D222"/>
    </row>
    <row r="223" ht="12.75">
      <c r="D22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7"/>
  <sheetViews>
    <sheetView workbookViewId="0" topLeftCell="A190">
      <selection activeCell="I1" sqref="I1:I16384"/>
    </sheetView>
  </sheetViews>
  <sheetFormatPr defaultColWidth="9.140625" defaultRowHeight="12.75"/>
  <cols>
    <col min="1" max="1" width="2.8515625" style="5" customWidth="1"/>
    <col min="2" max="2" width="7.28125" style="5" customWidth="1"/>
    <col min="3" max="3" width="27.7109375" style="5" customWidth="1"/>
    <col min="4" max="4" width="16.140625" style="5" customWidth="1"/>
    <col min="5" max="5" width="15.140625" style="5" customWidth="1"/>
    <col min="6" max="6" width="17.8515625" style="5" customWidth="1"/>
    <col min="7" max="7" width="13.7109375" style="5" customWidth="1"/>
    <col min="8" max="8" width="16.421875" style="5" customWidth="1"/>
    <col min="9" max="16384" width="9.140625" style="5" customWidth="1"/>
  </cols>
  <sheetData>
    <row r="1" spans="1:8" ht="12.75">
      <c r="A1" s="3" t="s">
        <v>47</v>
      </c>
      <c r="B1" s="3"/>
      <c r="C1" s="3"/>
      <c r="E1" s="6"/>
      <c r="F1" s="7"/>
      <c r="G1" s="7"/>
      <c r="H1" s="8"/>
    </row>
    <row r="2" spans="1:8" ht="12.75">
      <c r="A2" s="3" t="s">
        <v>48</v>
      </c>
      <c r="B2" s="3"/>
      <c r="C2" s="3"/>
      <c r="E2" s="6"/>
      <c r="F2" s="7"/>
      <c r="G2" s="7"/>
      <c r="H2" s="8"/>
    </row>
    <row r="3" spans="1:8" ht="12.75">
      <c r="A3" s="3"/>
      <c r="B3" s="3"/>
      <c r="C3" s="3"/>
      <c r="E3" s="6"/>
      <c r="F3" s="7"/>
      <c r="G3" s="7"/>
      <c r="H3" s="8"/>
    </row>
    <row r="4" spans="1:8" ht="12.75">
      <c r="A4" s="6"/>
      <c r="B4" s="6"/>
      <c r="C4" s="6"/>
      <c r="D4" s="6" t="s">
        <v>549</v>
      </c>
      <c r="E4" s="6"/>
      <c r="F4" s="7"/>
      <c r="G4" s="7"/>
      <c r="H4" s="8"/>
    </row>
    <row r="5" spans="1:8" ht="12.75">
      <c r="A5" s="3"/>
      <c r="B5" s="3"/>
      <c r="C5" s="3"/>
      <c r="D5" s="3"/>
      <c r="E5" s="6"/>
      <c r="F5" s="7"/>
      <c r="G5" s="7"/>
      <c r="H5" s="8"/>
    </row>
    <row r="6" spans="1:8" ht="12.75">
      <c r="A6" s="6"/>
      <c r="B6" s="6"/>
      <c r="C6" s="1"/>
      <c r="D6" s="1" t="s">
        <v>120</v>
      </c>
      <c r="E6" s="11"/>
      <c r="G6" s="7"/>
      <c r="H6" s="8"/>
    </row>
    <row r="7" spans="1:8" ht="12.75">
      <c r="A7" s="6"/>
      <c r="B7" s="6"/>
      <c r="C7" s="1"/>
      <c r="D7" s="1" t="s">
        <v>140</v>
      </c>
      <c r="E7" s="1"/>
      <c r="G7" s="7"/>
      <c r="H7" s="8"/>
    </row>
    <row r="8" spans="2:8" ht="12.75">
      <c r="B8" s="3" t="s">
        <v>117</v>
      </c>
      <c r="C8" s="3"/>
      <c r="E8" s="6"/>
      <c r="F8" s="7"/>
      <c r="G8" s="7" t="s">
        <v>138</v>
      </c>
      <c r="H8" s="8"/>
    </row>
    <row r="9" spans="5:8" ht="5.25" customHeight="1" thickBot="1">
      <c r="E9" s="6"/>
      <c r="F9" s="7"/>
      <c r="G9" s="7"/>
      <c r="H9" s="8"/>
    </row>
    <row r="10" spans="1:8" ht="18.75" customHeight="1" thickBot="1">
      <c r="A10" s="137" t="s">
        <v>52</v>
      </c>
      <c r="B10" s="138" t="s">
        <v>118</v>
      </c>
      <c r="C10" s="13" t="s">
        <v>1</v>
      </c>
      <c r="D10" s="15" t="s">
        <v>54</v>
      </c>
      <c r="E10" s="16" t="s">
        <v>55</v>
      </c>
      <c r="F10" s="17" t="s">
        <v>56</v>
      </c>
      <c r="G10" s="139" t="s">
        <v>57</v>
      </c>
      <c r="H10" s="19" t="s">
        <v>58</v>
      </c>
    </row>
    <row r="11" spans="1:8" ht="12.75">
      <c r="A11" s="56"/>
      <c r="B11" s="140">
        <v>1503</v>
      </c>
      <c r="C11" s="22" t="s">
        <v>2</v>
      </c>
      <c r="D11" s="23"/>
      <c r="E11" s="24"/>
      <c r="F11" s="25" t="s">
        <v>184</v>
      </c>
      <c r="G11" s="26">
        <v>3560.77</v>
      </c>
      <c r="H11" s="27">
        <f>G11+G12+G13+G14+G15</f>
        <v>6583.71</v>
      </c>
    </row>
    <row r="12" spans="1:8" ht="12.75">
      <c r="A12" s="56"/>
      <c r="B12" s="119"/>
      <c r="C12" s="30" t="s">
        <v>3</v>
      </c>
      <c r="D12" s="23"/>
      <c r="E12" s="31"/>
      <c r="F12" s="32" t="s">
        <v>190</v>
      </c>
      <c r="G12" s="33">
        <v>1743.64</v>
      </c>
      <c r="H12" s="34"/>
    </row>
    <row r="13" spans="1:8" ht="12.75">
      <c r="A13" s="56"/>
      <c r="B13" s="119"/>
      <c r="C13" s="30"/>
      <c r="D13" s="23"/>
      <c r="E13" s="31"/>
      <c r="F13" s="32" t="s">
        <v>236</v>
      </c>
      <c r="G13" s="33">
        <v>574.42</v>
      </c>
      <c r="H13" s="34"/>
    </row>
    <row r="14" spans="1:8" ht="12.75">
      <c r="A14" s="56"/>
      <c r="B14" s="119"/>
      <c r="C14" s="30"/>
      <c r="D14" s="23"/>
      <c r="E14" s="31"/>
      <c r="F14" s="32" t="s">
        <v>237</v>
      </c>
      <c r="G14" s="33">
        <v>66.34</v>
      </c>
      <c r="H14" s="34"/>
    </row>
    <row r="15" spans="1:8" ht="12.75">
      <c r="A15" s="56"/>
      <c r="B15" s="119"/>
      <c r="C15" s="30"/>
      <c r="D15" s="23"/>
      <c r="E15" s="31"/>
      <c r="F15" s="32" t="s">
        <v>238</v>
      </c>
      <c r="G15" s="33">
        <v>638.54</v>
      </c>
      <c r="H15" s="34"/>
    </row>
    <row r="16" spans="1:8" ht="12.75">
      <c r="A16" s="56"/>
      <c r="B16" s="119"/>
      <c r="C16" s="30"/>
      <c r="D16" s="23"/>
      <c r="E16" s="31"/>
      <c r="F16" s="32"/>
      <c r="G16" s="33"/>
      <c r="H16" s="34"/>
    </row>
    <row r="17" spans="1:8" ht="12.75">
      <c r="A17" s="56"/>
      <c r="B17" s="119">
        <v>1505</v>
      </c>
      <c r="C17" s="35" t="s">
        <v>59</v>
      </c>
      <c r="D17" s="23"/>
      <c r="E17" s="31"/>
      <c r="F17" s="32" t="s">
        <v>239</v>
      </c>
      <c r="G17" s="33">
        <v>1519.3</v>
      </c>
      <c r="H17" s="34">
        <f>G17+G18</f>
        <v>1519.3</v>
      </c>
    </row>
    <row r="18" spans="1:8" ht="12.75">
      <c r="A18" s="56"/>
      <c r="B18" s="119"/>
      <c r="C18" s="30" t="s">
        <v>4</v>
      </c>
      <c r="D18" s="23"/>
      <c r="E18" s="31"/>
      <c r="F18" s="32"/>
      <c r="G18" s="33"/>
      <c r="H18" s="34"/>
    </row>
    <row r="19" spans="1:8" ht="12.75">
      <c r="A19" s="56"/>
      <c r="B19" s="119"/>
      <c r="C19" s="30"/>
      <c r="D19" s="23"/>
      <c r="E19" s="31"/>
      <c r="F19" s="32"/>
      <c r="G19" s="33"/>
      <c r="H19" s="34"/>
    </row>
    <row r="20" spans="1:8" ht="12.75">
      <c r="A20" s="56"/>
      <c r="B20" s="119">
        <v>1506</v>
      </c>
      <c r="C20" s="35" t="s">
        <v>5</v>
      </c>
      <c r="D20" s="23"/>
      <c r="E20" s="31"/>
      <c r="F20" s="32" t="s">
        <v>240</v>
      </c>
      <c r="G20" s="33">
        <v>150.53</v>
      </c>
      <c r="H20" s="34">
        <f>G20+G21</f>
        <v>150.53</v>
      </c>
    </row>
    <row r="21" spans="1:8" ht="12.75">
      <c r="A21" s="56"/>
      <c r="B21" s="119"/>
      <c r="C21" s="30" t="s">
        <v>6</v>
      </c>
      <c r="D21" s="23"/>
      <c r="E21" s="31"/>
      <c r="F21" s="32"/>
      <c r="G21" s="33"/>
      <c r="H21" s="34"/>
    </row>
    <row r="22" spans="1:8" ht="12.75">
      <c r="A22" s="56"/>
      <c r="B22" s="119"/>
      <c r="C22" s="30"/>
      <c r="D22" s="23"/>
      <c r="E22" s="31"/>
      <c r="F22" s="32"/>
      <c r="G22" s="33"/>
      <c r="H22" s="34"/>
    </row>
    <row r="23" spans="1:8" ht="12.75">
      <c r="A23" s="56"/>
      <c r="B23" s="119">
        <v>1507</v>
      </c>
      <c r="C23" s="35" t="s">
        <v>60</v>
      </c>
      <c r="D23" s="23"/>
      <c r="E23" s="31"/>
      <c r="F23" s="32" t="s">
        <v>241</v>
      </c>
      <c r="G23" s="33">
        <v>3202.71</v>
      </c>
      <c r="H23" s="34">
        <f>G23+G24+G25</f>
        <v>4150.32</v>
      </c>
    </row>
    <row r="24" spans="1:8" ht="12.75">
      <c r="A24" s="56"/>
      <c r="B24" s="119"/>
      <c r="C24" s="30" t="s">
        <v>7</v>
      </c>
      <c r="D24" s="23"/>
      <c r="E24" s="31"/>
      <c r="F24" s="32" t="s">
        <v>242</v>
      </c>
      <c r="G24" s="33">
        <v>468.16</v>
      </c>
      <c r="H24" s="34"/>
    </row>
    <row r="25" spans="1:8" ht="12.75">
      <c r="A25" s="56"/>
      <c r="B25" s="119"/>
      <c r="C25" s="30"/>
      <c r="D25" s="23"/>
      <c r="E25" s="31"/>
      <c r="F25" s="32" t="s">
        <v>243</v>
      </c>
      <c r="G25" s="33">
        <v>479.45</v>
      </c>
      <c r="H25" s="34"/>
    </row>
    <row r="26" spans="1:8" ht="12.75">
      <c r="A26" s="56"/>
      <c r="B26" s="119"/>
      <c r="C26" s="30"/>
      <c r="D26" s="23"/>
      <c r="E26" s="31"/>
      <c r="F26" s="32"/>
      <c r="G26" s="33"/>
      <c r="H26" s="34"/>
    </row>
    <row r="27" spans="1:8" ht="12.75">
      <c r="A27" s="56"/>
      <c r="B27" s="119">
        <v>1508</v>
      </c>
      <c r="C27" s="35" t="s">
        <v>8</v>
      </c>
      <c r="D27" s="23"/>
      <c r="E27" s="31"/>
      <c r="F27" s="32" t="s">
        <v>191</v>
      </c>
      <c r="G27" s="33">
        <v>7366.18</v>
      </c>
      <c r="H27" s="34">
        <f>G27+G28+G29</f>
        <v>7366.18</v>
      </c>
    </row>
    <row r="28" spans="1:8" ht="12.75">
      <c r="A28" s="56"/>
      <c r="B28" s="119"/>
      <c r="C28" s="30" t="s">
        <v>9</v>
      </c>
      <c r="D28" s="23"/>
      <c r="E28" s="31"/>
      <c r="F28" s="32"/>
      <c r="G28" s="33"/>
      <c r="H28" s="34"/>
    </row>
    <row r="29" spans="1:8" ht="12.75">
      <c r="A29" s="56"/>
      <c r="B29" s="119"/>
      <c r="C29" s="30"/>
      <c r="D29" s="23"/>
      <c r="E29" s="31"/>
      <c r="F29" s="32"/>
      <c r="G29" s="33"/>
      <c r="H29" s="34"/>
    </row>
    <row r="30" spans="1:8" ht="12.75">
      <c r="A30" s="56"/>
      <c r="B30" s="119">
        <v>1509</v>
      </c>
      <c r="C30" s="35" t="s">
        <v>10</v>
      </c>
      <c r="D30" s="23"/>
      <c r="E30" s="31"/>
      <c r="F30" s="32" t="s">
        <v>192</v>
      </c>
      <c r="G30" s="33">
        <v>11859.97</v>
      </c>
      <c r="H30" s="34">
        <f>G30+G31+G32</f>
        <v>14108.869999999999</v>
      </c>
    </row>
    <row r="31" spans="1:8" ht="12.75">
      <c r="A31" s="56"/>
      <c r="B31" s="119"/>
      <c r="C31" s="30" t="s">
        <v>11</v>
      </c>
      <c r="D31" s="23"/>
      <c r="E31" s="31"/>
      <c r="F31" s="32" t="s">
        <v>224</v>
      </c>
      <c r="G31" s="33">
        <v>1118.47</v>
      </c>
      <c r="H31" s="34"/>
    </row>
    <row r="32" spans="1:8" ht="12.75">
      <c r="A32" s="56"/>
      <c r="B32" s="119"/>
      <c r="C32" s="30"/>
      <c r="D32" s="23"/>
      <c r="E32" s="31"/>
      <c r="F32" s="32" t="s">
        <v>225</v>
      </c>
      <c r="G32" s="33">
        <v>1130.43</v>
      </c>
      <c r="H32" s="34"/>
    </row>
    <row r="33" spans="1:8" ht="12.75">
      <c r="A33" s="56"/>
      <c r="B33" s="119"/>
      <c r="C33" s="30"/>
      <c r="D33" s="23"/>
      <c r="E33" s="31"/>
      <c r="F33" s="32"/>
      <c r="G33" s="33"/>
      <c r="H33" s="34"/>
    </row>
    <row r="34" spans="1:8" ht="12.75">
      <c r="A34" s="56"/>
      <c r="B34" s="119">
        <v>1510</v>
      </c>
      <c r="C34" s="35" t="s">
        <v>12</v>
      </c>
      <c r="D34" s="197"/>
      <c r="E34" s="198"/>
      <c r="F34" s="32" t="s">
        <v>193</v>
      </c>
      <c r="G34" s="33">
        <v>11753.3</v>
      </c>
      <c r="H34" s="34">
        <f>G34+G35</f>
        <v>11753.3</v>
      </c>
    </row>
    <row r="35" spans="1:8" ht="12.75">
      <c r="A35" s="56"/>
      <c r="B35" s="119"/>
      <c r="C35" s="30" t="s">
        <v>13</v>
      </c>
      <c r="D35" s="199"/>
      <c r="E35" s="198"/>
      <c r="F35" s="32"/>
      <c r="G35" s="33"/>
      <c r="H35" s="34"/>
    </row>
    <row r="36" spans="1:8" ht="12.75">
      <c r="A36" s="56"/>
      <c r="B36" s="119"/>
      <c r="C36" s="30"/>
      <c r="D36" s="23"/>
      <c r="E36" s="31"/>
      <c r="F36" s="32"/>
      <c r="G36" s="33"/>
      <c r="H36" s="34"/>
    </row>
    <row r="37" spans="1:8" ht="12.75">
      <c r="A37" s="56"/>
      <c r="B37" s="119">
        <v>1512</v>
      </c>
      <c r="C37" s="35" t="s">
        <v>61</v>
      </c>
      <c r="D37" s="23"/>
      <c r="E37" s="31"/>
      <c r="F37" s="32" t="s">
        <v>244</v>
      </c>
      <c r="G37" s="33">
        <v>3581.06</v>
      </c>
      <c r="H37" s="34">
        <f>G37+G38</f>
        <v>3581.06</v>
      </c>
    </row>
    <row r="38" spans="1:8" ht="12.75">
      <c r="A38" s="56"/>
      <c r="B38" s="119"/>
      <c r="C38" s="30" t="s">
        <v>3</v>
      </c>
      <c r="D38" s="23"/>
      <c r="E38" s="31"/>
      <c r="F38" s="32"/>
      <c r="G38" s="33"/>
      <c r="H38" s="34"/>
    </row>
    <row r="39" spans="1:8" ht="12.75">
      <c r="A39" s="56"/>
      <c r="B39" s="119"/>
      <c r="C39" s="30"/>
      <c r="D39" s="23"/>
      <c r="E39" s="31"/>
      <c r="F39" s="32"/>
      <c r="G39" s="33"/>
      <c r="H39" s="34"/>
    </row>
    <row r="40" spans="1:8" ht="12.75">
      <c r="A40" s="56"/>
      <c r="B40" s="119">
        <v>1514</v>
      </c>
      <c r="C40" s="35" t="s">
        <v>62</v>
      </c>
      <c r="D40" s="23"/>
      <c r="E40" s="31"/>
      <c r="F40" s="32" t="s">
        <v>210</v>
      </c>
      <c r="G40" s="33">
        <v>1128.43</v>
      </c>
      <c r="H40" s="34">
        <f>G40+G41</f>
        <v>1128.43</v>
      </c>
    </row>
    <row r="41" spans="1:8" ht="12.75">
      <c r="A41" s="56"/>
      <c r="B41" s="119"/>
      <c r="C41" s="30" t="s">
        <v>3</v>
      </c>
      <c r="D41" s="23"/>
      <c r="E41" s="31"/>
      <c r="F41" s="32"/>
      <c r="G41" s="33"/>
      <c r="H41" s="34"/>
    </row>
    <row r="42" spans="1:8" ht="12.75">
      <c r="A42" s="56"/>
      <c r="B42" s="119"/>
      <c r="C42" s="30"/>
      <c r="D42" s="23"/>
      <c r="E42" s="31"/>
      <c r="G42" s="39"/>
      <c r="H42" s="34"/>
    </row>
    <row r="43" spans="1:8" ht="12.75">
      <c r="A43" s="56"/>
      <c r="B43" s="119">
        <v>1516</v>
      </c>
      <c r="C43" s="35" t="s">
        <v>63</v>
      </c>
      <c r="D43" s="23"/>
      <c r="E43" s="31"/>
      <c r="F43" s="32" t="s">
        <v>211</v>
      </c>
      <c r="G43" s="33">
        <v>1224.07</v>
      </c>
      <c r="H43" s="34">
        <f>G43+G44+G45</f>
        <v>1776.84</v>
      </c>
    </row>
    <row r="44" spans="1:8" ht="12.75">
      <c r="A44" s="56"/>
      <c r="B44" s="119"/>
      <c r="C44" s="30" t="s">
        <v>3</v>
      </c>
      <c r="D44" s="23"/>
      <c r="E44" s="31"/>
      <c r="F44" s="32" t="s">
        <v>226</v>
      </c>
      <c r="G44" s="33">
        <v>552.77</v>
      </c>
      <c r="H44" s="34"/>
    </row>
    <row r="45" spans="1:8" ht="12.75">
      <c r="A45" s="56"/>
      <c r="B45" s="119"/>
      <c r="C45" s="30"/>
      <c r="D45" s="23"/>
      <c r="E45" s="31"/>
      <c r="F45" s="32"/>
      <c r="G45" s="33"/>
      <c r="H45" s="34"/>
    </row>
    <row r="46" spans="1:8" ht="12.75">
      <c r="A46" s="56"/>
      <c r="B46" s="119">
        <v>1517</v>
      </c>
      <c r="C46" s="35" t="s">
        <v>15</v>
      </c>
      <c r="D46" s="23"/>
      <c r="E46" s="31"/>
      <c r="F46" s="32" t="s">
        <v>245</v>
      </c>
      <c r="G46" s="33">
        <v>1023.84</v>
      </c>
      <c r="H46" s="34">
        <f>G46+G47</f>
        <v>1872.5300000000002</v>
      </c>
    </row>
    <row r="47" spans="1:8" ht="12.75">
      <c r="A47" s="56"/>
      <c r="B47" s="119"/>
      <c r="C47" s="30" t="s">
        <v>13</v>
      </c>
      <c r="D47" s="23"/>
      <c r="E47" s="31"/>
      <c r="F47" s="32" t="s">
        <v>246</v>
      </c>
      <c r="G47" s="33">
        <v>848.69</v>
      </c>
      <c r="H47" s="34"/>
    </row>
    <row r="48" spans="1:8" ht="12.75">
      <c r="A48" s="56"/>
      <c r="B48" s="119"/>
      <c r="C48" s="30"/>
      <c r="D48" s="23"/>
      <c r="E48" s="31"/>
      <c r="F48" s="32"/>
      <c r="G48" s="33"/>
      <c r="H48" s="34"/>
    </row>
    <row r="49" spans="1:8" ht="12.75">
      <c r="A49" s="56"/>
      <c r="B49" s="119">
        <v>1518</v>
      </c>
      <c r="C49" s="35" t="s">
        <v>16</v>
      </c>
      <c r="D49" s="23"/>
      <c r="E49" s="31"/>
      <c r="F49" s="32" t="s">
        <v>247</v>
      </c>
      <c r="G49" s="33">
        <v>890.85</v>
      </c>
      <c r="H49" s="34">
        <f>G49+G50</f>
        <v>890.85</v>
      </c>
    </row>
    <row r="50" spans="1:8" ht="12.75">
      <c r="A50" s="56"/>
      <c r="B50" s="119"/>
      <c r="C50" s="30" t="s">
        <v>17</v>
      </c>
      <c r="D50" s="23"/>
      <c r="E50" s="31"/>
      <c r="F50" s="32"/>
      <c r="G50" s="33"/>
      <c r="H50" s="34"/>
    </row>
    <row r="51" spans="1:8" ht="12.75">
      <c r="A51" s="56"/>
      <c r="B51" s="119"/>
      <c r="C51" s="30"/>
      <c r="D51" s="23"/>
      <c r="E51" s="31"/>
      <c r="F51" s="32"/>
      <c r="G51" s="33"/>
      <c r="H51" s="34"/>
    </row>
    <row r="52" spans="1:8" ht="12.75">
      <c r="A52" s="56"/>
      <c r="B52" s="119">
        <v>1519</v>
      </c>
      <c r="C52" s="35" t="s">
        <v>18</v>
      </c>
      <c r="D52" s="23"/>
      <c r="E52" s="31"/>
      <c r="F52" s="32" t="s">
        <v>248</v>
      </c>
      <c r="G52" s="33">
        <v>1048.07</v>
      </c>
      <c r="H52" s="34">
        <f>G52+G53</f>
        <v>1048.07</v>
      </c>
    </row>
    <row r="53" spans="1:8" ht="12.75">
      <c r="A53" s="56"/>
      <c r="B53" s="119"/>
      <c r="C53" s="30" t="s">
        <v>19</v>
      </c>
      <c r="D53" s="23"/>
      <c r="E53" s="31"/>
      <c r="F53" s="32"/>
      <c r="G53" s="33"/>
      <c r="H53" s="34"/>
    </row>
    <row r="54" spans="1:8" ht="12.75">
      <c r="A54" s="56"/>
      <c r="B54" s="119"/>
      <c r="C54" s="30"/>
      <c r="D54" s="23"/>
      <c r="E54" s="31"/>
      <c r="F54" s="32"/>
      <c r="G54" s="33"/>
      <c r="H54" s="34"/>
    </row>
    <row r="55" spans="1:8" ht="12.75">
      <c r="A55" s="56"/>
      <c r="B55" s="119">
        <v>1520</v>
      </c>
      <c r="C55" s="35" t="s">
        <v>20</v>
      </c>
      <c r="D55" s="23"/>
      <c r="E55" s="31"/>
      <c r="F55" s="32" t="s">
        <v>249</v>
      </c>
      <c r="G55" s="33">
        <v>417.48</v>
      </c>
      <c r="H55" s="34">
        <f>G55+G56</f>
        <v>417.48</v>
      </c>
    </row>
    <row r="56" spans="1:8" ht="12.75">
      <c r="A56" s="56"/>
      <c r="B56" s="119"/>
      <c r="C56" s="40" t="s">
        <v>21</v>
      </c>
      <c r="D56" s="41"/>
      <c r="E56" s="42"/>
      <c r="F56" s="32"/>
      <c r="G56" s="33"/>
      <c r="H56" s="34"/>
    </row>
    <row r="57" spans="1:8" ht="12.75">
      <c r="A57" s="56"/>
      <c r="B57" s="119"/>
      <c r="C57" s="40"/>
      <c r="D57" s="41"/>
      <c r="E57" s="42"/>
      <c r="F57" s="32"/>
      <c r="G57" s="33"/>
      <c r="H57" s="34"/>
    </row>
    <row r="58" spans="1:8" ht="12.75">
      <c r="A58" s="56"/>
      <c r="B58" s="119">
        <v>1521</v>
      </c>
      <c r="C58" s="35" t="s">
        <v>22</v>
      </c>
      <c r="D58" s="23"/>
      <c r="E58" s="31"/>
      <c r="F58" s="32" t="s">
        <v>212</v>
      </c>
      <c r="G58" s="33">
        <v>474.05</v>
      </c>
      <c r="H58" s="34">
        <f>G58+G59</f>
        <v>490.68</v>
      </c>
    </row>
    <row r="59" spans="1:8" ht="12.75">
      <c r="A59" s="56"/>
      <c r="B59" s="80"/>
      <c r="C59" s="30" t="s">
        <v>3</v>
      </c>
      <c r="D59" s="23"/>
      <c r="E59" s="31"/>
      <c r="F59" s="32" t="s">
        <v>227</v>
      </c>
      <c r="G59" s="33">
        <v>16.63</v>
      </c>
      <c r="H59" s="34"/>
    </row>
    <row r="60" spans="1:8" ht="12.75">
      <c r="A60" s="56"/>
      <c r="B60" s="80"/>
      <c r="C60" s="40"/>
      <c r="D60" s="41"/>
      <c r="E60" s="42"/>
      <c r="F60" s="32"/>
      <c r="G60" s="33"/>
      <c r="H60" s="34"/>
    </row>
    <row r="61" spans="1:8" ht="12.75">
      <c r="A61" s="56"/>
      <c r="B61" s="141">
        <v>1522</v>
      </c>
      <c r="C61" s="35" t="s">
        <v>23</v>
      </c>
      <c r="D61" s="23"/>
      <c r="E61" s="31"/>
      <c r="F61" s="32" t="s">
        <v>213</v>
      </c>
      <c r="G61" s="33">
        <v>1820.59</v>
      </c>
      <c r="H61" s="34">
        <f>G61+G62</f>
        <v>1820.59</v>
      </c>
    </row>
    <row r="62" spans="1:8" ht="12.75">
      <c r="A62" s="56"/>
      <c r="B62" s="119"/>
      <c r="C62" s="30" t="s">
        <v>11</v>
      </c>
      <c r="D62" s="23"/>
      <c r="E62" s="31"/>
      <c r="F62" s="32"/>
      <c r="G62" s="33"/>
      <c r="H62" s="34"/>
    </row>
    <row r="63" spans="1:8" ht="12.75">
      <c r="A63" s="56"/>
      <c r="B63" s="119"/>
      <c r="C63" s="30"/>
      <c r="D63" s="23"/>
      <c r="E63" s="31"/>
      <c r="F63" s="32"/>
      <c r="G63" s="33"/>
      <c r="H63" s="34"/>
    </row>
    <row r="64" spans="1:8" ht="12.75">
      <c r="A64" s="56"/>
      <c r="B64" s="141">
        <v>1523</v>
      </c>
      <c r="C64" s="35" t="s">
        <v>64</v>
      </c>
      <c r="D64" s="23"/>
      <c r="E64" s="31"/>
      <c r="F64" s="6" t="s">
        <v>194</v>
      </c>
      <c r="G64" s="33">
        <v>3250.92</v>
      </c>
      <c r="H64" s="34">
        <f>G64+G65+G66</f>
        <v>3362.81</v>
      </c>
    </row>
    <row r="65" spans="1:8" ht="12.75">
      <c r="A65" s="56"/>
      <c r="B65" s="119"/>
      <c r="C65" s="30" t="s">
        <v>11</v>
      </c>
      <c r="D65" s="23"/>
      <c r="E65" s="31"/>
      <c r="F65" s="32" t="s">
        <v>228</v>
      </c>
      <c r="G65" s="33">
        <v>111.89</v>
      </c>
      <c r="H65" s="34"/>
    </row>
    <row r="66" spans="1:8" ht="12.75">
      <c r="A66" s="56"/>
      <c r="B66" s="119"/>
      <c r="C66" s="30"/>
      <c r="D66" s="23"/>
      <c r="E66" s="31"/>
      <c r="G66" s="33"/>
      <c r="H66" s="34"/>
    </row>
    <row r="67" spans="1:8" ht="12.75">
      <c r="A67" s="56"/>
      <c r="B67" s="141">
        <v>1526</v>
      </c>
      <c r="C67" s="35" t="s">
        <v>114</v>
      </c>
      <c r="D67" s="23"/>
      <c r="E67" s="31"/>
      <c r="F67" s="32" t="s">
        <v>139</v>
      </c>
      <c r="G67" s="33">
        <v>41810.64</v>
      </c>
      <c r="H67" s="34">
        <f>G67+G68</f>
        <v>41810.64</v>
      </c>
    </row>
    <row r="68" spans="1:8" ht="12.75">
      <c r="A68" s="56"/>
      <c r="B68" s="119"/>
      <c r="C68" s="30" t="s">
        <v>3</v>
      </c>
      <c r="D68" s="23"/>
      <c r="E68" s="31"/>
      <c r="F68" s="32"/>
      <c r="G68" s="33"/>
      <c r="H68" s="34"/>
    </row>
    <row r="69" spans="1:8" ht="12.75">
      <c r="A69" s="56"/>
      <c r="B69" s="119"/>
      <c r="C69" s="30"/>
      <c r="D69" s="23"/>
      <c r="E69" s="31"/>
      <c r="F69" s="32"/>
      <c r="G69" s="33"/>
      <c r="H69" s="34"/>
    </row>
    <row r="70" spans="1:8" ht="12.75">
      <c r="A70" s="56"/>
      <c r="B70" s="141">
        <v>1527</v>
      </c>
      <c r="C70" s="35" t="s">
        <v>65</v>
      </c>
      <c r="D70" s="23"/>
      <c r="E70" s="31"/>
      <c r="F70" s="32" t="s">
        <v>214</v>
      </c>
      <c r="G70" s="33">
        <v>5286.63</v>
      </c>
      <c r="H70" s="34">
        <f>G70+G71+G72+G73+G74</f>
        <v>7447.910000000001</v>
      </c>
    </row>
    <row r="71" spans="1:8" ht="12.75">
      <c r="A71" s="56"/>
      <c r="B71" s="119"/>
      <c r="C71" s="30" t="s">
        <v>26</v>
      </c>
      <c r="D71" s="23"/>
      <c r="E71" s="31"/>
      <c r="F71" s="32" t="s">
        <v>250</v>
      </c>
      <c r="G71" s="33">
        <v>779.25</v>
      </c>
      <c r="H71" s="34"/>
    </row>
    <row r="72" spans="1:8" ht="12.75">
      <c r="A72" s="56"/>
      <c r="B72" s="119"/>
      <c r="C72" s="30"/>
      <c r="D72" s="23"/>
      <c r="E72" s="31"/>
      <c r="F72" s="32" t="s">
        <v>251</v>
      </c>
      <c r="G72" s="33">
        <v>340.35</v>
      </c>
      <c r="H72" s="34"/>
    </row>
    <row r="73" spans="1:8" ht="12.75">
      <c r="A73" s="56"/>
      <c r="B73" s="113"/>
      <c r="C73" s="46"/>
      <c r="D73" s="23"/>
      <c r="E73" s="31"/>
      <c r="F73" s="32" t="s">
        <v>252</v>
      </c>
      <c r="G73" s="33">
        <v>522</v>
      </c>
      <c r="H73" s="34"/>
    </row>
    <row r="74" spans="1:8" ht="12.75">
      <c r="A74" s="56"/>
      <c r="B74" s="113"/>
      <c r="C74" s="46"/>
      <c r="D74" s="23"/>
      <c r="E74" s="31"/>
      <c r="F74" s="32" t="s">
        <v>229</v>
      </c>
      <c r="G74" s="33">
        <v>519.68</v>
      </c>
      <c r="H74" s="34"/>
    </row>
    <row r="75" spans="1:8" ht="12.75">
      <c r="A75" s="56"/>
      <c r="B75" s="113"/>
      <c r="C75" s="46"/>
      <c r="D75" s="23"/>
      <c r="E75" s="31"/>
      <c r="F75" s="32"/>
      <c r="G75" s="32"/>
      <c r="H75" s="34"/>
    </row>
    <row r="76" spans="1:8" ht="12.75">
      <c r="A76" s="56"/>
      <c r="B76" s="141">
        <v>1528</v>
      </c>
      <c r="C76" s="35" t="s">
        <v>27</v>
      </c>
      <c r="D76" s="23"/>
      <c r="E76" s="31"/>
      <c r="F76" s="32" t="s">
        <v>253</v>
      </c>
      <c r="G76" s="33">
        <v>830.8</v>
      </c>
      <c r="H76" s="34">
        <f>G76+G77</f>
        <v>830.8</v>
      </c>
    </row>
    <row r="77" spans="1:8" ht="12.75">
      <c r="A77" s="56"/>
      <c r="B77" s="119"/>
      <c r="C77" s="30" t="s">
        <v>3</v>
      </c>
      <c r="D77" s="23"/>
      <c r="E77" s="31"/>
      <c r="F77" s="32"/>
      <c r="G77" s="33"/>
      <c r="H77" s="34"/>
    </row>
    <row r="78" spans="1:8" ht="12.75">
      <c r="A78" s="56"/>
      <c r="B78" s="119"/>
      <c r="C78" s="30"/>
      <c r="D78" s="23"/>
      <c r="E78" s="31"/>
      <c r="F78" s="32"/>
      <c r="G78" s="33"/>
      <c r="H78" s="34"/>
    </row>
    <row r="79" spans="1:8" ht="12.75">
      <c r="A79" s="56"/>
      <c r="B79" s="141">
        <v>1529</v>
      </c>
      <c r="C79" s="35" t="s">
        <v>28</v>
      </c>
      <c r="D79" s="23"/>
      <c r="E79" s="31"/>
      <c r="F79" s="32" t="s">
        <v>215</v>
      </c>
      <c r="G79" s="32">
        <v>8493.91</v>
      </c>
      <c r="H79" s="34">
        <f>G79+G80+G81</f>
        <v>8493.91</v>
      </c>
    </row>
    <row r="80" spans="1:8" ht="12.75">
      <c r="A80" s="56"/>
      <c r="B80" s="119"/>
      <c r="C80" s="30" t="s">
        <v>3</v>
      </c>
      <c r="D80" s="23"/>
      <c r="E80" s="31"/>
      <c r="F80" s="32"/>
      <c r="G80" s="32"/>
      <c r="H80" s="47"/>
    </row>
    <row r="81" spans="1:8" ht="12.75">
      <c r="A81" s="56"/>
      <c r="B81" s="119"/>
      <c r="C81" s="30"/>
      <c r="D81" s="23"/>
      <c r="E81" s="31"/>
      <c r="F81" s="32"/>
      <c r="G81" s="32"/>
      <c r="H81" s="47"/>
    </row>
    <row r="82" spans="1:8" ht="12.75">
      <c r="A82" s="56"/>
      <c r="B82" s="141">
        <v>1530</v>
      </c>
      <c r="C82" s="35" t="s">
        <v>29</v>
      </c>
      <c r="D82" s="23"/>
      <c r="E82" s="31"/>
      <c r="F82" s="32"/>
      <c r="G82" s="33"/>
      <c r="H82" s="34">
        <f>G82+G83</f>
        <v>0</v>
      </c>
    </row>
    <row r="83" spans="1:8" ht="12.75">
      <c r="A83" s="56"/>
      <c r="B83" s="119"/>
      <c r="C83" s="30" t="s">
        <v>3</v>
      </c>
      <c r="D83" s="23"/>
      <c r="E83" s="31"/>
      <c r="F83" s="32"/>
      <c r="G83" s="33"/>
      <c r="H83" s="34"/>
    </row>
    <row r="84" spans="1:8" ht="12.75">
      <c r="A84" s="56"/>
      <c r="B84" s="119"/>
      <c r="C84" s="30"/>
      <c r="D84" s="23"/>
      <c r="E84" s="31"/>
      <c r="F84" s="32"/>
      <c r="G84" s="33"/>
      <c r="H84" s="34"/>
    </row>
    <row r="85" spans="1:8" ht="12.75">
      <c r="A85" s="56"/>
      <c r="B85" s="141">
        <v>1525</v>
      </c>
      <c r="C85" s="49" t="s">
        <v>24</v>
      </c>
      <c r="D85" s="23"/>
      <c r="E85" s="31"/>
      <c r="F85" s="32" t="s">
        <v>195</v>
      </c>
      <c r="G85" s="33">
        <v>6388.64</v>
      </c>
      <c r="H85" s="34">
        <f>G85+G86+G87</f>
        <v>6388.64</v>
      </c>
    </row>
    <row r="86" spans="1:8" ht="12.75">
      <c r="A86" s="56"/>
      <c r="B86" s="80"/>
      <c r="C86" s="52" t="s">
        <v>3</v>
      </c>
      <c r="D86" s="41"/>
      <c r="E86" s="42"/>
      <c r="F86" s="32"/>
      <c r="G86" s="33"/>
      <c r="H86" s="34"/>
    </row>
    <row r="87" spans="1:8" ht="12.75">
      <c r="A87" s="56"/>
      <c r="B87" s="80"/>
      <c r="C87" s="52"/>
      <c r="D87" s="41"/>
      <c r="E87" s="42"/>
      <c r="F87" s="32"/>
      <c r="G87" s="33"/>
      <c r="H87" s="34"/>
    </row>
    <row r="88" spans="1:8" ht="12.75">
      <c r="A88" s="56"/>
      <c r="B88" s="118">
        <v>1533</v>
      </c>
      <c r="C88" s="54" t="s">
        <v>30</v>
      </c>
      <c r="D88" s="23"/>
      <c r="E88" s="31"/>
      <c r="F88" s="32" t="s">
        <v>197</v>
      </c>
      <c r="G88" s="33">
        <v>1070.27</v>
      </c>
      <c r="H88" s="34">
        <f>G88+G89+G90</f>
        <v>1070.27</v>
      </c>
    </row>
    <row r="89" spans="1:8" ht="12.75">
      <c r="A89" s="56"/>
      <c r="B89" s="80"/>
      <c r="C89" s="52" t="s">
        <v>3</v>
      </c>
      <c r="D89" s="41"/>
      <c r="E89" s="42"/>
      <c r="F89" s="32"/>
      <c r="G89" s="33"/>
      <c r="H89" s="34"/>
    </row>
    <row r="90" spans="1:8" ht="12" customHeight="1">
      <c r="A90" s="56"/>
      <c r="B90" s="80"/>
      <c r="C90" s="52"/>
      <c r="D90" s="41"/>
      <c r="E90" s="42"/>
      <c r="F90" s="32"/>
      <c r="G90" s="33"/>
      <c r="H90" s="55"/>
    </row>
    <row r="91" spans="1:8" ht="12.75">
      <c r="A91" s="56"/>
      <c r="B91" s="118">
        <v>1535</v>
      </c>
      <c r="C91" s="54" t="s">
        <v>32</v>
      </c>
      <c r="D91" s="23"/>
      <c r="E91" s="31"/>
      <c r="F91" s="32" t="s">
        <v>254</v>
      </c>
      <c r="G91" s="32">
        <v>769.1</v>
      </c>
      <c r="H91" s="34">
        <f>G91+G92</f>
        <v>769.1</v>
      </c>
    </row>
    <row r="92" spans="1:8" ht="12.75">
      <c r="A92" s="56"/>
      <c r="B92" s="80"/>
      <c r="C92" s="52" t="s">
        <v>3</v>
      </c>
      <c r="D92" s="41"/>
      <c r="E92" s="42"/>
      <c r="F92" s="33"/>
      <c r="G92" s="32"/>
      <c r="H92" s="58"/>
    </row>
    <row r="93" spans="1:8" ht="12.75">
      <c r="A93" s="56"/>
      <c r="B93" s="80"/>
      <c r="C93" s="52"/>
      <c r="D93" s="41"/>
      <c r="E93" s="42"/>
      <c r="F93" s="59"/>
      <c r="G93" s="59"/>
      <c r="H93" s="58"/>
    </row>
    <row r="94" spans="1:8" ht="12.75">
      <c r="A94" s="56"/>
      <c r="B94" s="118">
        <v>1534</v>
      </c>
      <c r="C94" s="54" t="s">
        <v>31</v>
      </c>
      <c r="D94" s="23"/>
      <c r="E94" s="31"/>
      <c r="F94" s="32" t="s">
        <v>198</v>
      </c>
      <c r="G94" s="32">
        <v>2535.22</v>
      </c>
      <c r="H94" s="34">
        <f>G94+G95</f>
        <v>2535.22</v>
      </c>
    </row>
    <row r="95" spans="1:8" ht="12.75">
      <c r="A95" s="56"/>
      <c r="B95" s="119"/>
      <c r="C95" s="61" t="s">
        <v>3</v>
      </c>
      <c r="D95" s="23"/>
      <c r="E95" s="31"/>
      <c r="F95" s="32"/>
      <c r="G95" s="32"/>
      <c r="H95" s="34"/>
    </row>
    <row r="96" spans="1:8" ht="12.75">
      <c r="A96" s="56"/>
      <c r="B96" s="119"/>
      <c r="C96" s="61"/>
      <c r="D96" s="23"/>
      <c r="E96" s="31"/>
      <c r="F96" s="32"/>
      <c r="G96" s="32"/>
      <c r="H96" s="34"/>
    </row>
    <row r="97" spans="1:8" ht="12.75">
      <c r="A97" s="56"/>
      <c r="B97" s="142">
        <v>1537</v>
      </c>
      <c r="C97" s="63" t="s">
        <v>66</v>
      </c>
      <c r="D97" s="200"/>
      <c r="E97" s="201"/>
      <c r="F97" s="32" t="s">
        <v>185</v>
      </c>
      <c r="G97" s="32">
        <v>19208.96</v>
      </c>
      <c r="H97" s="34">
        <f>G97+G98+G99+G100</f>
        <v>48771.01</v>
      </c>
    </row>
    <row r="98" spans="1:8" ht="12.75">
      <c r="A98" s="56"/>
      <c r="B98" s="143"/>
      <c r="C98" s="64" t="s">
        <v>67</v>
      </c>
      <c r="D98" s="200"/>
      <c r="E98" s="201"/>
      <c r="F98" s="32" t="s">
        <v>199</v>
      </c>
      <c r="G98" s="32">
        <v>9043.4</v>
      </c>
      <c r="H98" s="34"/>
    </row>
    <row r="99" spans="1:8" ht="12.75">
      <c r="A99" s="56"/>
      <c r="B99" s="143"/>
      <c r="C99" s="64"/>
      <c r="D99" s="200"/>
      <c r="E99" s="201"/>
      <c r="F99" s="32" t="s">
        <v>200</v>
      </c>
      <c r="G99" s="32">
        <v>9101</v>
      </c>
      <c r="H99" s="34"/>
    </row>
    <row r="100" spans="1:8" ht="12.75">
      <c r="A100" s="56"/>
      <c r="B100" s="143"/>
      <c r="C100" s="64"/>
      <c r="D100" s="200"/>
      <c r="E100" s="201"/>
      <c r="F100" s="32" t="s">
        <v>186</v>
      </c>
      <c r="G100" s="32">
        <v>11417.65</v>
      </c>
      <c r="H100" s="34"/>
    </row>
    <row r="101" spans="1:8" ht="12.75">
      <c r="A101" s="56"/>
      <c r="B101" s="143"/>
      <c r="C101" s="64"/>
      <c r="D101" s="200"/>
      <c r="E101" s="201"/>
      <c r="F101" s="32"/>
      <c r="G101" s="32"/>
      <c r="H101" s="34"/>
    </row>
    <row r="102" spans="1:8" ht="12.75">
      <c r="A102" s="56"/>
      <c r="B102" s="143">
        <v>1538</v>
      </c>
      <c r="C102" s="63" t="s">
        <v>33</v>
      </c>
      <c r="D102" s="200"/>
      <c r="E102" s="203"/>
      <c r="F102" s="32" t="s">
        <v>216</v>
      </c>
      <c r="G102" s="32">
        <v>2280.27</v>
      </c>
      <c r="H102" s="34">
        <f>G102+G103</f>
        <v>2945.3199999999997</v>
      </c>
    </row>
    <row r="103" spans="1:8" ht="12.75">
      <c r="A103" s="56"/>
      <c r="B103" s="143"/>
      <c r="C103" s="63" t="s">
        <v>34</v>
      </c>
      <c r="D103" s="200"/>
      <c r="E103" s="201"/>
      <c r="F103" s="32" t="s">
        <v>230</v>
      </c>
      <c r="G103" s="32">
        <v>665.05</v>
      </c>
      <c r="H103" s="34"/>
    </row>
    <row r="104" spans="1:8" ht="12.75">
      <c r="A104" s="56"/>
      <c r="B104" s="143"/>
      <c r="C104" s="63"/>
      <c r="D104" s="200"/>
      <c r="E104" s="201"/>
      <c r="F104" s="32"/>
      <c r="G104" s="32"/>
      <c r="H104" s="34"/>
    </row>
    <row r="105" spans="1:8" ht="12.75">
      <c r="A105" s="56"/>
      <c r="B105" s="119">
        <v>1539</v>
      </c>
      <c r="C105" s="54" t="s">
        <v>115</v>
      </c>
      <c r="D105" s="23"/>
      <c r="E105" s="31"/>
      <c r="F105" s="32" t="s">
        <v>217</v>
      </c>
      <c r="G105" s="32">
        <v>1299.87</v>
      </c>
      <c r="H105" s="34">
        <f>G105+G106</f>
        <v>1299.87</v>
      </c>
    </row>
    <row r="106" spans="1:8" ht="12.75">
      <c r="A106" s="56"/>
      <c r="B106" s="119"/>
      <c r="C106" s="54"/>
      <c r="D106" s="23"/>
      <c r="E106" s="31"/>
      <c r="F106" s="32"/>
      <c r="G106" s="32"/>
      <c r="H106" s="34"/>
    </row>
    <row r="107" spans="1:8" ht="12.75">
      <c r="A107" s="56"/>
      <c r="B107" s="119"/>
      <c r="C107" s="54"/>
      <c r="D107" s="23"/>
      <c r="E107" s="31"/>
      <c r="F107" s="32"/>
      <c r="G107" s="32"/>
      <c r="H107" s="34"/>
    </row>
    <row r="108" spans="1:8" ht="12.75">
      <c r="A108" s="56"/>
      <c r="B108" s="143">
        <v>1540</v>
      </c>
      <c r="C108" s="63" t="s">
        <v>69</v>
      </c>
      <c r="D108" s="200"/>
      <c r="E108" s="201"/>
      <c r="F108" s="32" t="s">
        <v>218</v>
      </c>
      <c r="G108" s="32">
        <v>276.19</v>
      </c>
      <c r="H108" s="34">
        <f>G108+G109</f>
        <v>276.19</v>
      </c>
    </row>
    <row r="109" spans="1:8" ht="12.75">
      <c r="A109" s="56"/>
      <c r="B109" s="143"/>
      <c r="C109" s="63" t="s">
        <v>3</v>
      </c>
      <c r="D109" s="200"/>
      <c r="E109" s="201"/>
      <c r="F109" s="32"/>
      <c r="G109" s="32"/>
      <c r="H109" s="34"/>
    </row>
    <row r="110" spans="1:8" ht="12.75">
      <c r="A110" s="56"/>
      <c r="B110" s="143"/>
      <c r="C110" s="63"/>
      <c r="D110" s="200"/>
      <c r="E110" s="201"/>
      <c r="F110" s="32"/>
      <c r="G110" s="32"/>
      <c r="H110" s="34"/>
    </row>
    <row r="111" spans="1:8" ht="12.75">
      <c r="A111" s="56"/>
      <c r="B111" s="119">
        <v>1541</v>
      </c>
      <c r="C111" s="54" t="s">
        <v>70</v>
      </c>
      <c r="D111" s="23"/>
      <c r="E111" s="31"/>
      <c r="F111" s="32" t="s">
        <v>255</v>
      </c>
      <c r="G111" s="32">
        <v>913.3</v>
      </c>
      <c r="H111" s="34">
        <f>G111+G112+G113</f>
        <v>913.3</v>
      </c>
    </row>
    <row r="112" spans="1:8" ht="12.75">
      <c r="A112" s="56"/>
      <c r="B112" s="119"/>
      <c r="C112" s="54" t="s">
        <v>3</v>
      </c>
      <c r="D112" s="23"/>
      <c r="E112" s="31"/>
      <c r="F112" s="32"/>
      <c r="G112" s="32"/>
      <c r="H112" s="34"/>
    </row>
    <row r="113" spans="1:8" ht="12.75">
      <c r="A113" s="56"/>
      <c r="B113" s="119"/>
      <c r="C113" s="54"/>
      <c r="D113" s="23"/>
      <c r="E113" s="31"/>
      <c r="F113" s="32"/>
      <c r="G113" s="32"/>
      <c r="H113" s="34"/>
    </row>
    <row r="114" spans="1:8" ht="12.75">
      <c r="A114" s="56"/>
      <c r="B114" s="119">
        <v>1542</v>
      </c>
      <c r="C114" s="54" t="s">
        <v>71</v>
      </c>
      <c r="D114" s="23"/>
      <c r="E114" s="31"/>
      <c r="F114" s="32" t="s">
        <v>256</v>
      </c>
      <c r="G114" s="32">
        <v>655.06</v>
      </c>
      <c r="H114" s="34">
        <f>G114+G115</f>
        <v>655.06</v>
      </c>
    </row>
    <row r="115" spans="1:8" ht="12.75">
      <c r="A115" s="56"/>
      <c r="B115" s="119"/>
      <c r="C115" s="54" t="s">
        <v>17</v>
      </c>
      <c r="D115" s="23"/>
      <c r="E115" s="31"/>
      <c r="F115" s="32"/>
      <c r="G115" s="32"/>
      <c r="H115" s="34"/>
    </row>
    <row r="116" spans="1:8" ht="12.75">
      <c r="A116" s="56"/>
      <c r="B116" s="119"/>
      <c r="C116" s="54"/>
      <c r="D116" s="23"/>
      <c r="E116" s="31"/>
      <c r="F116" s="32"/>
      <c r="G116" s="32"/>
      <c r="H116" s="34"/>
    </row>
    <row r="117" spans="1:8" ht="12.75">
      <c r="A117" s="56"/>
      <c r="B117" s="119">
        <v>1543</v>
      </c>
      <c r="C117" s="54" t="s">
        <v>72</v>
      </c>
      <c r="D117" s="23"/>
      <c r="E117" s="31"/>
      <c r="F117" s="32" t="s">
        <v>187</v>
      </c>
      <c r="G117" s="32">
        <v>3166.21</v>
      </c>
      <c r="H117" s="34">
        <f>G117+G118</f>
        <v>3204.06</v>
      </c>
    </row>
    <row r="118" spans="1:8" ht="12.75">
      <c r="A118" s="56"/>
      <c r="B118" s="119"/>
      <c r="C118" s="54" t="s">
        <v>36</v>
      </c>
      <c r="D118" s="23"/>
      <c r="E118" s="31"/>
      <c r="F118" s="32" t="s">
        <v>257</v>
      </c>
      <c r="G118" s="32">
        <v>37.85</v>
      </c>
      <c r="H118" s="34"/>
    </row>
    <row r="119" spans="1:8" ht="12.75">
      <c r="A119" s="56"/>
      <c r="B119" s="119"/>
      <c r="C119" s="54"/>
      <c r="D119" s="23"/>
      <c r="E119" s="31"/>
      <c r="F119" s="32"/>
      <c r="G119" s="32"/>
      <c r="H119" s="34"/>
    </row>
    <row r="120" spans="1:8" ht="12.75">
      <c r="A120" s="56"/>
      <c r="B120" s="119"/>
      <c r="C120" s="54"/>
      <c r="D120" s="23"/>
      <c r="E120" s="31"/>
      <c r="F120" s="32"/>
      <c r="G120" s="32"/>
      <c r="H120" s="34"/>
    </row>
    <row r="121" spans="1:8" ht="12.75">
      <c r="A121" s="56"/>
      <c r="B121" s="119">
        <v>1544</v>
      </c>
      <c r="C121" s="54" t="s">
        <v>73</v>
      </c>
      <c r="D121" s="23"/>
      <c r="E121" s="31"/>
      <c r="F121" s="32" t="s">
        <v>258</v>
      </c>
      <c r="G121" s="32">
        <v>561.86</v>
      </c>
      <c r="H121" s="34">
        <f>G121+G122</f>
        <v>1326.4</v>
      </c>
    </row>
    <row r="122" spans="1:8" ht="12.75">
      <c r="A122" s="56"/>
      <c r="B122" s="119"/>
      <c r="C122" s="54" t="s">
        <v>37</v>
      </c>
      <c r="D122" s="23"/>
      <c r="E122" s="31"/>
      <c r="F122" s="32" t="s">
        <v>259</v>
      </c>
      <c r="G122" s="32">
        <v>764.54</v>
      </c>
      <c r="H122" s="34"/>
    </row>
    <row r="123" spans="1:8" ht="12.75">
      <c r="A123" s="56"/>
      <c r="B123" s="80"/>
      <c r="C123" s="68"/>
      <c r="D123" s="41"/>
      <c r="E123" s="42"/>
      <c r="F123" s="69"/>
      <c r="G123" s="69"/>
      <c r="H123" s="58"/>
    </row>
    <row r="124" spans="1:8" ht="12.75">
      <c r="A124" s="56"/>
      <c r="B124" s="80">
        <v>1545</v>
      </c>
      <c r="C124" s="68" t="s">
        <v>74</v>
      </c>
      <c r="D124" s="41"/>
      <c r="E124" s="42"/>
      <c r="F124" s="69" t="s">
        <v>201</v>
      </c>
      <c r="G124" s="69">
        <v>5357.99</v>
      </c>
      <c r="H124" s="58">
        <f>G124+G125+G126</f>
        <v>34231.11</v>
      </c>
    </row>
    <row r="125" spans="1:8" ht="12.75">
      <c r="A125" s="56"/>
      <c r="B125" s="80"/>
      <c r="C125" s="68" t="s">
        <v>34</v>
      </c>
      <c r="D125" s="41"/>
      <c r="E125" s="42"/>
      <c r="F125" s="69" t="s">
        <v>202</v>
      </c>
      <c r="G125" s="69">
        <v>22804.12</v>
      </c>
      <c r="H125" s="58"/>
    </row>
    <row r="126" spans="1:8" ht="12.75">
      <c r="A126" s="56"/>
      <c r="B126" s="80"/>
      <c r="C126" s="68"/>
      <c r="D126" s="41"/>
      <c r="E126" s="42"/>
      <c r="F126" s="69" t="s">
        <v>219</v>
      </c>
      <c r="G126" s="69">
        <v>6069</v>
      </c>
      <c r="H126" s="58"/>
    </row>
    <row r="127" spans="1:8" ht="12.75">
      <c r="A127" s="56"/>
      <c r="B127" s="80"/>
      <c r="C127" s="68"/>
      <c r="D127" s="41"/>
      <c r="E127" s="42"/>
      <c r="F127" s="69"/>
      <c r="G127" s="69"/>
      <c r="H127" s="58"/>
    </row>
    <row r="128" spans="1:8" ht="12.75">
      <c r="A128" s="56"/>
      <c r="B128" s="80">
        <v>1546</v>
      </c>
      <c r="C128" s="68" t="s">
        <v>75</v>
      </c>
      <c r="D128" s="41"/>
      <c r="E128" s="42"/>
      <c r="F128" s="69" t="s">
        <v>260</v>
      </c>
      <c r="G128" s="69">
        <v>130.65</v>
      </c>
      <c r="H128" s="58">
        <f>G128+G129</f>
        <v>597.8100000000001</v>
      </c>
    </row>
    <row r="129" spans="1:8" ht="12.75">
      <c r="A129" s="56"/>
      <c r="B129" s="80"/>
      <c r="C129" s="68" t="s">
        <v>38</v>
      </c>
      <c r="D129" s="41"/>
      <c r="E129" s="42"/>
      <c r="F129" s="69" t="s">
        <v>261</v>
      </c>
      <c r="G129" s="69">
        <v>467.16</v>
      </c>
      <c r="H129" s="58"/>
    </row>
    <row r="130" spans="1:8" ht="12.75">
      <c r="A130" s="56"/>
      <c r="B130" s="80"/>
      <c r="C130" s="68"/>
      <c r="D130" s="41"/>
      <c r="E130" s="42"/>
      <c r="F130" s="69"/>
      <c r="G130" s="69"/>
      <c r="H130" s="58"/>
    </row>
    <row r="131" spans="1:8" ht="12.75">
      <c r="A131" s="56"/>
      <c r="B131" s="80">
        <v>1547</v>
      </c>
      <c r="C131" s="68" t="s">
        <v>76</v>
      </c>
      <c r="D131" s="41"/>
      <c r="E131" s="42"/>
      <c r="F131" s="69" t="s">
        <v>231</v>
      </c>
      <c r="G131" s="69">
        <v>1103.09</v>
      </c>
      <c r="H131" s="58">
        <f>G131+G132</f>
        <v>1103.09</v>
      </c>
    </row>
    <row r="132" spans="1:8" ht="12.75">
      <c r="A132" s="56"/>
      <c r="B132" s="80"/>
      <c r="C132" s="68" t="s">
        <v>77</v>
      </c>
      <c r="D132" s="41"/>
      <c r="E132" s="42"/>
      <c r="F132" s="69"/>
      <c r="G132" s="69"/>
      <c r="H132" s="58"/>
    </row>
    <row r="133" spans="1:8" ht="12.75">
      <c r="A133" s="56"/>
      <c r="B133" s="80"/>
      <c r="C133" s="68"/>
      <c r="D133" s="41"/>
      <c r="E133" s="42"/>
      <c r="F133" s="69"/>
      <c r="G133" s="69"/>
      <c r="H133" s="58"/>
    </row>
    <row r="134" spans="1:8" ht="12.75">
      <c r="A134" s="56"/>
      <c r="B134" s="80">
        <v>1548</v>
      </c>
      <c r="C134" s="68" t="s">
        <v>78</v>
      </c>
      <c r="D134" s="41"/>
      <c r="E134" s="42"/>
      <c r="F134" s="69" t="s">
        <v>262</v>
      </c>
      <c r="G134" s="69">
        <v>801.75</v>
      </c>
      <c r="H134" s="58">
        <f>G134+G135+G136</f>
        <v>9278.49</v>
      </c>
    </row>
    <row r="135" spans="1:8" ht="12.75">
      <c r="A135" s="56"/>
      <c r="B135" s="80"/>
      <c r="C135" s="68" t="s">
        <v>3</v>
      </c>
      <c r="D135" s="41"/>
      <c r="E135" s="42"/>
      <c r="F135" s="69" t="s">
        <v>203</v>
      </c>
      <c r="G135" s="69">
        <v>8476.74</v>
      </c>
      <c r="H135" s="58"/>
    </row>
    <row r="136" spans="1:8" ht="12.75">
      <c r="A136" s="56"/>
      <c r="B136" s="80"/>
      <c r="C136" s="68"/>
      <c r="D136" s="41"/>
      <c r="E136" s="42"/>
      <c r="F136" s="69"/>
      <c r="G136" s="69"/>
      <c r="H136" s="58"/>
    </row>
    <row r="137" spans="1:8" ht="12.75">
      <c r="A137" s="56"/>
      <c r="B137" s="131">
        <v>1549</v>
      </c>
      <c r="C137" s="71" t="s">
        <v>79</v>
      </c>
      <c r="D137" s="205"/>
      <c r="E137" s="202"/>
      <c r="F137" s="69" t="s">
        <v>263</v>
      </c>
      <c r="G137" s="69">
        <v>303.31</v>
      </c>
      <c r="H137" s="58">
        <f>G137+G138+G139</f>
        <v>1512.35</v>
      </c>
    </row>
    <row r="138" spans="1:8" ht="12.75">
      <c r="A138" s="56"/>
      <c r="B138" s="131"/>
      <c r="C138" s="71" t="s">
        <v>3</v>
      </c>
      <c r="D138" s="205"/>
      <c r="E138" s="202"/>
      <c r="F138" s="69" t="s">
        <v>220</v>
      </c>
      <c r="G138" s="69">
        <v>1209.04</v>
      </c>
      <c r="H138" s="58"/>
    </row>
    <row r="139" spans="1:8" ht="12.75">
      <c r="A139" s="56"/>
      <c r="B139" s="131"/>
      <c r="C139" s="71"/>
      <c r="D139" s="205"/>
      <c r="E139" s="202"/>
      <c r="F139" s="69"/>
      <c r="G139" s="69"/>
      <c r="H139" s="58"/>
    </row>
    <row r="140" spans="1:8" ht="12.75">
      <c r="A140" s="56"/>
      <c r="B140" s="131"/>
      <c r="C140" s="71"/>
      <c r="D140" s="205"/>
      <c r="E140" s="202"/>
      <c r="F140" s="69"/>
      <c r="G140" s="69"/>
      <c r="H140" s="58"/>
    </row>
    <row r="141" spans="1:8" ht="12.75">
      <c r="A141" s="56"/>
      <c r="B141" s="80">
        <v>1551</v>
      </c>
      <c r="C141" s="68" t="s">
        <v>80</v>
      </c>
      <c r="D141" s="73"/>
      <c r="E141" s="42"/>
      <c r="F141" s="69" t="s">
        <v>221</v>
      </c>
      <c r="G141" s="69">
        <v>5403.46</v>
      </c>
      <c r="H141" s="58">
        <f>G141+G142</f>
        <v>5403.46</v>
      </c>
    </row>
    <row r="142" spans="1:8" ht="12.75">
      <c r="A142" s="56"/>
      <c r="B142" s="80"/>
      <c r="C142" s="68" t="s">
        <v>39</v>
      </c>
      <c r="D142" s="28"/>
      <c r="E142" s="42"/>
      <c r="F142" s="69"/>
      <c r="G142" s="69"/>
      <c r="H142" s="58"/>
    </row>
    <row r="143" spans="1:8" ht="12.75">
      <c r="A143" s="56"/>
      <c r="B143" s="80"/>
      <c r="C143" s="68"/>
      <c r="D143" s="28"/>
      <c r="E143" s="42"/>
      <c r="F143" s="69"/>
      <c r="G143" s="69"/>
      <c r="H143" s="58"/>
    </row>
    <row r="144" spans="1:8" ht="12.75">
      <c r="A144" s="56"/>
      <c r="B144" s="80">
        <v>1552</v>
      </c>
      <c r="C144" s="68" t="s">
        <v>81</v>
      </c>
      <c r="D144" s="73"/>
      <c r="E144" s="42"/>
      <c r="F144" s="69" t="s">
        <v>232</v>
      </c>
      <c r="G144" s="69">
        <v>3543.6</v>
      </c>
      <c r="H144" s="58">
        <f>G144+G145</f>
        <v>3543.6</v>
      </c>
    </row>
    <row r="145" spans="1:8" ht="12.75">
      <c r="A145" s="56"/>
      <c r="B145" s="80"/>
      <c r="C145" s="68" t="s">
        <v>3</v>
      </c>
      <c r="D145" s="28"/>
      <c r="E145" s="42"/>
      <c r="F145" s="69"/>
      <c r="G145" s="69"/>
      <c r="H145" s="58"/>
    </row>
    <row r="146" spans="1:8" ht="12.75">
      <c r="A146" s="56"/>
      <c r="B146" s="80"/>
      <c r="C146" s="68"/>
      <c r="D146" s="28"/>
      <c r="E146" s="42"/>
      <c r="F146" s="69"/>
      <c r="G146" s="69"/>
      <c r="H146" s="58"/>
    </row>
    <row r="147" spans="1:8" ht="12.75">
      <c r="A147" s="56"/>
      <c r="B147" s="80">
        <v>1553</v>
      </c>
      <c r="C147" s="75" t="s">
        <v>40</v>
      </c>
      <c r="D147" s="74"/>
      <c r="E147" s="42"/>
      <c r="F147" s="69" t="s">
        <v>204</v>
      </c>
      <c r="G147" s="69">
        <v>3152.46</v>
      </c>
      <c r="H147" s="58">
        <f>G147+G148</f>
        <v>3152.46</v>
      </c>
    </row>
    <row r="148" spans="1:8" ht="12.75">
      <c r="A148" s="56"/>
      <c r="B148" s="80"/>
      <c r="C148" s="75" t="s">
        <v>3</v>
      </c>
      <c r="D148" s="28"/>
      <c r="E148" s="42"/>
      <c r="F148" s="69"/>
      <c r="G148" s="69"/>
      <c r="H148" s="58"/>
    </row>
    <row r="149" spans="1:8" ht="12.75">
      <c r="A149" s="56"/>
      <c r="B149" s="80"/>
      <c r="C149" s="75"/>
      <c r="D149" s="28"/>
      <c r="E149" s="42"/>
      <c r="F149" s="69"/>
      <c r="G149" s="69"/>
      <c r="H149" s="58"/>
    </row>
    <row r="150" spans="1:8" ht="12.75">
      <c r="A150" s="56"/>
      <c r="B150" s="80">
        <v>1554</v>
      </c>
      <c r="C150" s="75" t="s">
        <v>82</v>
      </c>
      <c r="D150" s="28"/>
      <c r="E150" s="42"/>
      <c r="F150" s="69" t="s">
        <v>205</v>
      </c>
      <c r="G150" s="69">
        <v>4340.83</v>
      </c>
      <c r="H150" s="58">
        <f>G150+G151</f>
        <v>4842.55</v>
      </c>
    </row>
    <row r="151" spans="1:8" ht="12.75">
      <c r="A151" s="56"/>
      <c r="B151" s="80"/>
      <c r="C151" s="75" t="s">
        <v>83</v>
      </c>
      <c r="D151" s="28"/>
      <c r="E151" s="42"/>
      <c r="F151" s="69" t="s">
        <v>264</v>
      </c>
      <c r="G151" s="69">
        <v>501.72</v>
      </c>
      <c r="H151" s="58"/>
    </row>
    <row r="152" spans="1:8" ht="12.75">
      <c r="A152" s="56"/>
      <c r="B152" s="80"/>
      <c r="C152" s="75"/>
      <c r="D152" s="28"/>
      <c r="E152" s="42"/>
      <c r="F152" s="69"/>
      <c r="G152" s="69"/>
      <c r="H152" s="58"/>
    </row>
    <row r="153" spans="1:8" ht="12.75">
      <c r="A153" s="56"/>
      <c r="B153" s="80">
        <v>1855</v>
      </c>
      <c r="C153" s="75" t="s">
        <v>84</v>
      </c>
      <c r="D153" s="28"/>
      <c r="E153" s="42"/>
      <c r="F153" s="69" t="s">
        <v>206</v>
      </c>
      <c r="G153" s="69">
        <v>2083.6</v>
      </c>
      <c r="H153" s="58">
        <f>G153+G154</f>
        <v>2083.6</v>
      </c>
    </row>
    <row r="154" spans="1:8" ht="12.75">
      <c r="A154" s="56"/>
      <c r="B154" s="80"/>
      <c r="C154" s="75" t="s">
        <v>3</v>
      </c>
      <c r="D154" s="28"/>
      <c r="E154" s="42"/>
      <c r="F154" s="69"/>
      <c r="G154" s="69"/>
      <c r="H154" s="58"/>
    </row>
    <row r="155" spans="1:8" ht="12.75">
      <c r="A155" s="56"/>
      <c r="B155" s="80"/>
      <c r="C155" s="75"/>
      <c r="D155" s="28"/>
      <c r="E155" s="42"/>
      <c r="F155" s="69"/>
      <c r="G155" s="69"/>
      <c r="H155" s="58"/>
    </row>
    <row r="156" spans="1:8" ht="12.75">
      <c r="A156" s="56"/>
      <c r="B156" s="80">
        <v>1856</v>
      </c>
      <c r="C156" s="75" t="s">
        <v>85</v>
      </c>
      <c r="D156" s="1"/>
      <c r="E156" s="42"/>
      <c r="F156" s="69" t="s">
        <v>207</v>
      </c>
      <c r="G156" s="69">
        <v>4186.16</v>
      </c>
      <c r="H156" s="58">
        <f>G156+G157+G158</f>
        <v>5900.23</v>
      </c>
    </row>
    <row r="157" spans="1:8" ht="12.75">
      <c r="A157" s="56"/>
      <c r="B157" s="80"/>
      <c r="C157" s="75" t="s">
        <v>3</v>
      </c>
      <c r="D157" s="28"/>
      <c r="E157" s="42"/>
      <c r="F157" s="69" t="s">
        <v>265</v>
      </c>
      <c r="G157" s="69">
        <v>1256.21</v>
      </c>
      <c r="H157" s="58"/>
    </row>
    <row r="158" spans="1:8" ht="12.75">
      <c r="A158" s="56"/>
      <c r="B158" s="80"/>
      <c r="C158" s="75"/>
      <c r="D158" s="28"/>
      <c r="E158" s="42"/>
      <c r="F158" s="69" t="s">
        <v>266</v>
      </c>
      <c r="G158" s="69">
        <v>457.86</v>
      </c>
      <c r="H158" s="58"/>
    </row>
    <row r="159" spans="1:8" ht="12.75">
      <c r="A159" s="56"/>
      <c r="B159" s="80"/>
      <c r="C159" s="75"/>
      <c r="D159" s="28"/>
      <c r="E159" s="42"/>
      <c r="F159" s="69"/>
      <c r="G159" s="69"/>
      <c r="H159" s="58"/>
    </row>
    <row r="160" spans="1:8" ht="12.75">
      <c r="A160" s="56"/>
      <c r="B160" s="80">
        <v>2081</v>
      </c>
      <c r="C160" s="75" t="s">
        <v>121</v>
      </c>
      <c r="D160" s="206"/>
      <c r="E160" s="42"/>
      <c r="F160" s="69" t="s">
        <v>267</v>
      </c>
      <c r="G160" s="69">
        <v>562.92</v>
      </c>
      <c r="H160" s="58">
        <f>G160+G161</f>
        <v>562.92</v>
      </c>
    </row>
    <row r="161" spans="1:8" ht="12.75">
      <c r="A161" s="56"/>
      <c r="B161" s="80"/>
      <c r="C161" s="75"/>
      <c r="D161" s="1"/>
      <c r="E161" s="42"/>
      <c r="F161" s="69"/>
      <c r="G161" s="69"/>
      <c r="H161" s="58"/>
    </row>
    <row r="162" spans="1:8" ht="12.75">
      <c r="A162" s="56"/>
      <c r="B162" s="80"/>
      <c r="C162" s="75"/>
      <c r="D162" s="28"/>
      <c r="E162" s="42"/>
      <c r="F162" s="69"/>
      <c r="G162" s="69"/>
      <c r="H162" s="58"/>
    </row>
    <row r="163" spans="1:8" ht="12.75">
      <c r="A163" s="56"/>
      <c r="B163" s="80">
        <v>1857</v>
      </c>
      <c r="C163" s="75" t="s">
        <v>122</v>
      </c>
      <c r="D163" s="206"/>
      <c r="E163" s="42"/>
      <c r="F163" s="69" t="s">
        <v>268</v>
      </c>
      <c r="G163" s="69">
        <v>160.6</v>
      </c>
      <c r="H163" s="58">
        <f>G163+G164</f>
        <v>160.6</v>
      </c>
    </row>
    <row r="164" spans="1:8" ht="12.75">
      <c r="A164" s="56"/>
      <c r="B164" s="80"/>
      <c r="C164" s="75"/>
      <c r="D164" s="1"/>
      <c r="E164" s="42"/>
      <c r="F164" s="69"/>
      <c r="G164" s="69"/>
      <c r="H164" s="58"/>
    </row>
    <row r="165" spans="1:8" ht="12.75">
      <c r="A165" s="56"/>
      <c r="B165" s="80"/>
      <c r="C165" s="75"/>
      <c r="D165" s="28"/>
      <c r="E165" s="42"/>
      <c r="F165" s="69"/>
      <c r="G165" s="69"/>
      <c r="H165" s="58"/>
    </row>
    <row r="166" spans="1:8" ht="12.75">
      <c r="A166" s="56"/>
      <c r="B166" s="80">
        <v>2214</v>
      </c>
      <c r="C166" s="75" t="s">
        <v>89</v>
      </c>
      <c r="D166" s="206"/>
      <c r="E166" s="42"/>
      <c r="F166" s="69" t="s">
        <v>233</v>
      </c>
      <c r="G166" s="69">
        <v>1349.85</v>
      </c>
      <c r="H166" s="58">
        <f>G166+G167</f>
        <v>1349.85</v>
      </c>
    </row>
    <row r="167" spans="1:8" ht="12.75">
      <c r="A167" s="56"/>
      <c r="B167" s="80"/>
      <c r="C167" s="75" t="s">
        <v>90</v>
      </c>
      <c r="D167" s="1"/>
      <c r="E167" s="42"/>
      <c r="F167" s="69"/>
      <c r="G167" s="69"/>
      <c r="H167" s="58"/>
    </row>
    <row r="168" spans="1:8" ht="12.75">
      <c r="A168" s="56"/>
      <c r="B168" s="80"/>
      <c r="C168" s="75"/>
      <c r="D168" s="206"/>
      <c r="E168" s="42"/>
      <c r="F168" s="69"/>
      <c r="G168" s="69"/>
      <c r="H168" s="58"/>
    </row>
    <row r="169" spans="1:8" ht="12.75">
      <c r="A169" s="56"/>
      <c r="B169" s="80">
        <v>3123</v>
      </c>
      <c r="C169" s="75" t="s">
        <v>91</v>
      </c>
      <c r="D169" s="206"/>
      <c r="E169" s="42"/>
      <c r="F169" s="69" t="s">
        <v>188</v>
      </c>
      <c r="G169" s="69">
        <v>4379.62</v>
      </c>
      <c r="H169" s="58">
        <f>G169+G170</f>
        <v>4379.62</v>
      </c>
    </row>
    <row r="170" spans="1:8" ht="12.75">
      <c r="A170" s="56"/>
      <c r="B170" s="80"/>
      <c r="C170" s="75" t="s">
        <v>92</v>
      </c>
      <c r="D170" s="1"/>
      <c r="E170" s="42"/>
      <c r="F170" s="69"/>
      <c r="G170" s="69"/>
      <c r="H170" s="58"/>
    </row>
    <row r="171" spans="1:8" ht="12.75">
      <c r="A171" s="56"/>
      <c r="B171" s="80"/>
      <c r="C171" s="75"/>
      <c r="D171" s="206"/>
      <c r="E171" s="42"/>
      <c r="F171" s="69"/>
      <c r="G171" s="69"/>
      <c r="H171" s="58"/>
    </row>
    <row r="172" spans="1:8" ht="12.75">
      <c r="A172" s="56"/>
      <c r="B172" s="80">
        <v>1719</v>
      </c>
      <c r="C172" s="75" t="s">
        <v>93</v>
      </c>
      <c r="D172" s="206"/>
      <c r="E172" s="42"/>
      <c r="F172" s="69" t="s">
        <v>269</v>
      </c>
      <c r="G172" s="69">
        <v>550.29</v>
      </c>
      <c r="H172" s="58">
        <f>G172+G173</f>
        <v>550.29</v>
      </c>
    </row>
    <row r="173" spans="1:8" ht="12.75">
      <c r="A173" s="56"/>
      <c r="B173" s="80"/>
      <c r="C173" s="75" t="s">
        <v>94</v>
      </c>
      <c r="D173" s="206"/>
      <c r="E173" s="42"/>
      <c r="F173" s="69"/>
      <c r="G173" s="69"/>
      <c r="H173" s="58"/>
    </row>
    <row r="174" spans="1:8" ht="12.75">
      <c r="A174" s="56"/>
      <c r="B174" s="80"/>
      <c r="C174" s="75"/>
      <c r="D174" s="206"/>
      <c r="E174" s="42"/>
      <c r="F174" s="69"/>
      <c r="G174" s="69"/>
      <c r="H174" s="58"/>
    </row>
    <row r="175" spans="1:8" ht="12.75">
      <c r="A175" s="56"/>
      <c r="B175" s="80">
        <v>2192</v>
      </c>
      <c r="C175" s="75" t="s">
        <v>95</v>
      </c>
      <c r="D175" s="210"/>
      <c r="E175" s="42"/>
      <c r="F175" s="69" t="s">
        <v>234</v>
      </c>
      <c r="G175" s="69">
        <v>653.41</v>
      </c>
      <c r="H175" s="58">
        <f>G175+G176</f>
        <v>653.41</v>
      </c>
    </row>
    <row r="176" spans="1:8" ht="12.75">
      <c r="A176" s="56"/>
      <c r="B176" s="80"/>
      <c r="C176" s="75" t="s">
        <v>42</v>
      </c>
      <c r="D176" s="206"/>
      <c r="E176" s="42"/>
      <c r="F176" s="69"/>
      <c r="G176" s="69"/>
      <c r="H176" s="58"/>
    </row>
    <row r="177" spans="1:8" ht="12.75">
      <c r="A177" s="56"/>
      <c r="B177" s="80"/>
      <c r="C177" s="75"/>
      <c r="D177" s="206"/>
      <c r="E177" s="42"/>
      <c r="F177" s="69"/>
      <c r="G177" s="69"/>
      <c r="H177" s="58"/>
    </row>
    <row r="178" spans="1:8" ht="12.75">
      <c r="A178" s="56"/>
      <c r="B178" s="80">
        <v>2487</v>
      </c>
      <c r="C178" s="75" t="s">
        <v>43</v>
      </c>
      <c r="D178" s="1"/>
      <c r="E178" s="42"/>
      <c r="F178" s="69" t="s">
        <v>270</v>
      </c>
      <c r="G178" s="69">
        <v>282.8</v>
      </c>
      <c r="H178" s="58">
        <f>G178+G179</f>
        <v>282.8</v>
      </c>
    </row>
    <row r="179" spans="1:8" ht="12.75">
      <c r="A179" s="56"/>
      <c r="B179" s="80"/>
      <c r="C179" s="75" t="s">
        <v>96</v>
      </c>
      <c r="D179" s="206"/>
      <c r="E179" s="42"/>
      <c r="F179" s="69"/>
      <c r="G179" s="69"/>
      <c r="H179" s="58"/>
    </row>
    <row r="180" spans="1:8" ht="12.75">
      <c r="A180" s="56"/>
      <c r="B180" s="80"/>
      <c r="C180" s="75"/>
      <c r="D180" s="206"/>
      <c r="E180" s="42"/>
      <c r="F180" s="69"/>
      <c r="G180" s="69"/>
      <c r="H180" s="58"/>
    </row>
    <row r="181" spans="1:8" ht="12.75">
      <c r="A181" s="56"/>
      <c r="B181" s="57">
        <v>3534</v>
      </c>
      <c r="C181" s="75" t="s">
        <v>116</v>
      </c>
      <c r="D181" s="211"/>
      <c r="E181" s="42"/>
      <c r="F181" s="51" t="s">
        <v>271</v>
      </c>
      <c r="G181" s="59">
        <v>454.22</v>
      </c>
      <c r="H181" s="58">
        <f>G181+G182</f>
        <v>454.22</v>
      </c>
    </row>
    <row r="182" spans="1:8" ht="12.75">
      <c r="A182" s="56"/>
      <c r="B182" s="57"/>
      <c r="C182" s="75" t="s">
        <v>97</v>
      </c>
      <c r="D182" s="211"/>
      <c r="E182" s="42"/>
      <c r="F182" s="51"/>
      <c r="G182" s="59"/>
      <c r="H182" s="58"/>
    </row>
    <row r="183" spans="1:8" ht="12.75">
      <c r="A183" s="56"/>
      <c r="B183" s="80"/>
      <c r="C183" s="75"/>
      <c r="D183" s="206"/>
      <c r="E183" s="42"/>
      <c r="F183" s="69"/>
      <c r="G183" s="69"/>
      <c r="H183" s="58"/>
    </row>
    <row r="184" spans="1:8" ht="12.75">
      <c r="A184" s="56"/>
      <c r="B184" s="80">
        <v>3535</v>
      </c>
      <c r="C184" s="75" t="s">
        <v>123</v>
      </c>
      <c r="D184" s="206"/>
      <c r="E184" s="42"/>
      <c r="F184" s="69" t="s">
        <v>235</v>
      </c>
      <c r="G184" s="69">
        <v>56.88</v>
      </c>
      <c r="H184" s="58">
        <f>G184+G185</f>
        <v>56.88</v>
      </c>
    </row>
    <row r="185" spans="1:8" ht="12.75">
      <c r="A185" s="56"/>
      <c r="B185" s="80"/>
      <c r="C185" s="75" t="s">
        <v>124</v>
      </c>
      <c r="D185" s="206"/>
      <c r="E185" s="42"/>
      <c r="F185" s="69"/>
      <c r="G185" s="69"/>
      <c r="H185" s="58"/>
    </row>
    <row r="186" spans="1:8" ht="12.75">
      <c r="A186" s="56"/>
      <c r="B186" s="80"/>
      <c r="C186" s="75"/>
      <c r="D186" s="50"/>
      <c r="E186" s="50"/>
      <c r="F186" s="69"/>
      <c r="G186" s="69"/>
      <c r="H186" s="58"/>
    </row>
    <row r="187" spans="1:8" ht="12.75">
      <c r="A187" s="56"/>
      <c r="B187" s="80">
        <v>3537</v>
      </c>
      <c r="C187" s="75" t="s">
        <v>45</v>
      </c>
      <c r="D187" s="207"/>
      <c r="E187" s="207"/>
      <c r="F187" s="69" t="s">
        <v>208</v>
      </c>
      <c r="G187" s="69">
        <v>3913.16</v>
      </c>
      <c r="H187" s="58">
        <f>G187+G188</f>
        <v>3913.16</v>
      </c>
    </row>
    <row r="188" spans="1:8" ht="12.75">
      <c r="A188" s="56"/>
      <c r="B188" s="80"/>
      <c r="C188" s="75" t="s">
        <v>100</v>
      </c>
      <c r="D188" s="41"/>
      <c r="E188" s="42"/>
      <c r="F188" s="69"/>
      <c r="G188" s="69"/>
      <c r="H188" s="58"/>
    </row>
    <row r="189" spans="1:8" ht="12.75">
      <c r="A189" s="56"/>
      <c r="B189" s="80"/>
      <c r="C189" s="75"/>
      <c r="D189" s="23"/>
      <c r="E189" s="42"/>
      <c r="F189" s="69"/>
      <c r="G189" s="69"/>
      <c r="H189" s="58"/>
    </row>
    <row r="190" spans="1:8" ht="12.75">
      <c r="A190" s="56"/>
      <c r="B190" s="80">
        <v>3540</v>
      </c>
      <c r="C190" s="75" t="s">
        <v>125</v>
      </c>
      <c r="D190" s="1"/>
      <c r="E190" s="42"/>
      <c r="F190" s="69" t="s">
        <v>272</v>
      </c>
      <c r="G190" s="69">
        <v>200.55</v>
      </c>
      <c r="H190" s="58">
        <f>G190</f>
        <v>200.55</v>
      </c>
    </row>
    <row r="191" spans="1:8" ht="12.75">
      <c r="A191" s="56"/>
      <c r="B191" s="80"/>
      <c r="C191" s="75" t="s">
        <v>102</v>
      </c>
      <c r="D191" s="206"/>
      <c r="E191" s="42"/>
      <c r="F191" s="69"/>
      <c r="G191" s="69"/>
      <c r="H191" s="58"/>
    </row>
    <row r="192" spans="1:8" ht="13.5" thickBot="1">
      <c r="A192" s="56"/>
      <c r="B192" s="80"/>
      <c r="C192" s="75"/>
      <c r="D192" s="28"/>
      <c r="E192" s="42"/>
      <c r="F192" s="69"/>
      <c r="G192" s="69"/>
      <c r="H192" s="58"/>
    </row>
    <row r="193" spans="1:8" ht="13.5" thickBot="1">
      <c r="A193" s="144"/>
      <c r="B193" s="83"/>
      <c r="C193" s="83" t="s">
        <v>46</v>
      </c>
      <c r="D193" s="84"/>
      <c r="E193" s="85"/>
      <c r="F193" s="86"/>
      <c r="G193" s="87">
        <f>SUM(G11:G192)</f>
        <v>274972.2999999997</v>
      </c>
      <c r="H193" s="88">
        <f>SUM(H11:H192)</f>
        <v>274972.29999999976</v>
      </c>
    </row>
    <row r="194" spans="5:8" ht="12.75">
      <c r="E194" s="6"/>
      <c r="F194" s="7"/>
      <c r="G194" s="7"/>
      <c r="H194" s="89"/>
    </row>
    <row r="195" spans="5:8" ht="12.75">
      <c r="E195" s="6"/>
      <c r="F195" s="7"/>
      <c r="G195" s="7" t="s">
        <v>103</v>
      </c>
      <c r="H195" s="89"/>
    </row>
    <row r="196" spans="4:8" ht="12.75">
      <c r="D196" s="6"/>
      <c r="E196" s="7"/>
      <c r="F196" s="7"/>
      <c r="G196" s="7" t="s">
        <v>104</v>
      </c>
      <c r="H196" s="89"/>
    </row>
    <row r="197" spans="4:8" ht="12.75">
      <c r="D197" s="6"/>
      <c r="E197" s="7"/>
      <c r="F197" s="7"/>
      <c r="G197" s="7"/>
      <c r="H197" s="89"/>
    </row>
    <row r="198" spans="4:8" ht="12.75">
      <c r="D198" s="6"/>
      <c r="E198" s="7"/>
      <c r="F198" s="7"/>
      <c r="G198" s="7"/>
      <c r="H198" s="89"/>
    </row>
    <row r="199" spans="5:7" ht="12.75">
      <c r="E199" s="3"/>
      <c r="G199" s="38"/>
    </row>
    <row r="200" spans="5:7" ht="12.75">
      <c r="E200" s="3"/>
      <c r="F200" s="145"/>
      <c r="G200" s="38"/>
    </row>
    <row r="201" spans="6:7" ht="12.75">
      <c r="F201" s="6"/>
      <c r="G201" s="98"/>
    </row>
    <row r="202" ht="12.75">
      <c r="G202" s="38"/>
    </row>
    <row r="203" ht="12.75">
      <c r="F203" s="7"/>
    </row>
    <row r="204" ht="12.75">
      <c r="F204" s="7"/>
    </row>
    <row r="206" spans="5:6" ht="12.75">
      <c r="E206" s="6"/>
      <c r="F206" s="99"/>
    </row>
    <row r="207" ht="12.75">
      <c r="E207" s="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3"/>
  <sheetViews>
    <sheetView workbookViewId="0" topLeftCell="A124">
      <selection activeCell="D156" sqref="D156"/>
    </sheetView>
  </sheetViews>
  <sheetFormatPr defaultColWidth="9.140625" defaultRowHeight="12.75"/>
  <cols>
    <col min="1" max="1" width="2.8515625" style="5" customWidth="1"/>
    <col min="2" max="2" width="7.28125" style="5" customWidth="1"/>
    <col min="3" max="3" width="25.7109375" style="5" customWidth="1"/>
    <col min="4" max="4" width="20.00390625" style="5" customWidth="1"/>
    <col min="5" max="5" width="14.57421875" style="5" customWidth="1"/>
    <col min="6" max="6" width="17.8515625" style="5" customWidth="1"/>
    <col min="7" max="7" width="14.00390625" style="5" customWidth="1"/>
    <col min="8" max="8" width="13.7109375" style="5" customWidth="1"/>
    <col min="9" max="16384" width="9.140625" style="5" customWidth="1"/>
  </cols>
  <sheetData>
    <row r="1" spans="1:8" ht="12.75">
      <c r="A1" s="3" t="s">
        <v>47</v>
      </c>
      <c r="B1" s="3"/>
      <c r="C1" s="3"/>
      <c r="E1" s="6"/>
      <c r="F1" s="7"/>
      <c r="G1" s="7"/>
      <c r="H1" s="8"/>
    </row>
    <row r="2" spans="1:8" ht="12.75">
      <c r="A2" s="3" t="s">
        <v>48</v>
      </c>
      <c r="B2" s="3"/>
      <c r="C2" s="3"/>
      <c r="E2" s="6"/>
      <c r="F2" s="7"/>
      <c r="G2" s="7"/>
      <c r="H2" s="8"/>
    </row>
    <row r="3" spans="1:8" ht="12.75">
      <c r="A3" s="3"/>
      <c r="B3" s="3"/>
      <c r="C3" s="3"/>
      <c r="E3" s="6"/>
      <c r="F3" s="7"/>
      <c r="G3" s="7"/>
      <c r="H3" s="8"/>
    </row>
    <row r="4" spans="1:8" ht="12.75">
      <c r="A4" s="6"/>
      <c r="B4" s="6"/>
      <c r="C4" s="6"/>
      <c r="D4" s="6" t="s">
        <v>549</v>
      </c>
      <c r="E4" s="6"/>
      <c r="F4" s="7"/>
      <c r="G4" s="7"/>
      <c r="H4" s="8"/>
    </row>
    <row r="5" spans="1:8" ht="12.75">
      <c r="A5" s="3"/>
      <c r="B5" s="3"/>
      <c r="C5" s="3"/>
      <c r="D5" s="3"/>
      <c r="E5" s="6"/>
      <c r="F5" s="7"/>
      <c r="G5" s="7"/>
      <c r="H5" s="8"/>
    </row>
    <row r="6" spans="1:8" ht="12.75">
      <c r="A6" s="6"/>
      <c r="B6" s="6"/>
      <c r="C6" s="1"/>
      <c r="D6" s="6" t="s">
        <v>223</v>
      </c>
      <c r="E6" s="11"/>
      <c r="G6" s="7"/>
      <c r="H6" s="8"/>
    </row>
    <row r="7" spans="1:8" ht="12.75">
      <c r="A7" s="6"/>
      <c r="B7" s="6"/>
      <c r="C7" s="1"/>
      <c r="D7" s="6" t="s">
        <v>140</v>
      </c>
      <c r="E7" s="6"/>
      <c r="G7" s="7"/>
      <c r="H7" s="8"/>
    </row>
    <row r="8" spans="2:8" ht="12.75">
      <c r="B8" s="3" t="s">
        <v>117</v>
      </c>
      <c r="C8" s="3"/>
      <c r="E8" s="6"/>
      <c r="F8" s="7"/>
      <c r="G8" s="7" t="s">
        <v>138</v>
      </c>
      <c r="H8" s="8"/>
    </row>
    <row r="9" spans="5:8" ht="5.25" customHeight="1" thickBot="1">
      <c r="E9" s="6"/>
      <c r="F9" s="7"/>
      <c r="G9" s="7"/>
      <c r="H9" s="8"/>
    </row>
    <row r="10" spans="1:8" ht="18.75" customHeight="1" thickBot="1">
      <c r="A10" s="137" t="s">
        <v>52</v>
      </c>
      <c r="B10" s="138" t="s">
        <v>118</v>
      </c>
      <c r="C10" s="13" t="s">
        <v>1</v>
      </c>
      <c r="D10" s="15" t="s">
        <v>54</v>
      </c>
      <c r="E10" s="16" t="s">
        <v>55</v>
      </c>
      <c r="F10" s="17" t="s">
        <v>56</v>
      </c>
      <c r="G10" s="139" t="s">
        <v>57</v>
      </c>
      <c r="H10" s="19" t="s">
        <v>58</v>
      </c>
    </row>
    <row r="11" spans="1:8" ht="12.75">
      <c r="A11" s="56"/>
      <c r="B11" s="140">
        <v>1503</v>
      </c>
      <c r="C11" s="22" t="s">
        <v>2</v>
      </c>
      <c r="D11" s="23"/>
      <c r="E11" s="24"/>
      <c r="F11" s="25" t="s">
        <v>184</v>
      </c>
      <c r="G11" s="26">
        <v>3247.02</v>
      </c>
      <c r="H11" s="27">
        <f>G11+G12+G13</f>
        <v>3247.02</v>
      </c>
    </row>
    <row r="12" spans="1:8" ht="12.75">
      <c r="A12" s="56"/>
      <c r="B12" s="119"/>
      <c r="C12" s="30" t="s">
        <v>3</v>
      </c>
      <c r="D12" s="23"/>
      <c r="E12" s="31"/>
      <c r="F12" s="32"/>
      <c r="G12" s="33"/>
      <c r="H12" s="34"/>
    </row>
    <row r="13" spans="1:8" ht="12.75">
      <c r="A13" s="56"/>
      <c r="B13" s="119"/>
      <c r="C13" s="30"/>
      <c r="D13" s="23"/>
      <c r="E13" s="31"/>
      <c r="F13" s="32"/>
      <c r="G13" s="33"/>
      <c r="H13" s="34"/>
    </row>
    <row r="14" spans="1:8" ht="12.75">
      <c r="A14" s="56"/>
      <c r="B14" s="119">
        <v>1508</v>
      </c>
      <c r="C14" s="35" t="s">
        <v>8</v>
      </c>
      <c r="D14" s="23"/>
      <c r="E14" s="31"/>
      <c r="F14" s="32" t="s">
        <v>191</v>
      </c>
      <c r="G14" s="33">
        <v>8307.6</v>
      </c>
      <c r="H14" s="34">
        <f>G14+G15+G16</f>
        <v>8307.6</v>
      </c>
    </row>
    <row r="15" spans="1:8" ht="12.75">
      <c r="A15" s="56"/>
      <c r="B15" s="119"/>
      <c r="C15" s="30" t="s">
        <v>9</v>
      </c>
      <c r="D15" s="23"/>
      <c r="E15" s="31"/>
      <c r="F15" s="32"/>
      <c r="G15" s="33"/>
      <c r="H15" s="34"/>
    </row>
    <row r="16" spans="1:8" ht="12.75">
      <c r="A16" s="56"/>
      <c r="B16" s="119"/>
      <c r="C16" s="30"/>
      <c r="D16" s="23"/>
      <c r="E16" s="31"/>
      <c r="F16" s="32"/>
      <c r="G16" s="33"/>
      <c r="H16" s="34"/>
    </row>
    <row r="17" spans="1:8" ht="12.75">
      <c r="A17" s="56"/>
      <c r="B17" s="119">
        <v>1509</v>
      </c>
      <c r="C17" s="35" t="s">
        <v>10</v>
      </c>
      <c r="D17" s="23"/>
      <c r="E17" s="31"/>
      <c r="F17" s="32" t="s">
        <v>192</v>
      </c>
      <c r="G17" s="33">
        <v>7125.51</v>
      </c>
      <c r="H17" s="34">
        <f>G17+G18+G19</f>
        <v>7125.51</v>
      </c>
    </row>
    <row r="18" spans="1:8" ht="12.75">
      <c r="A18" s="56"/>
      <c r="B18" s="119"/>
      <c r="C18" s="30" t="s">
        <v>11</v>
      </c>
      <c r="D18" s="23"/>
      <c r="E18" s="31"/>
      <c r="F18" s="32" t="s">
        <v>224</v>
      </c>
      <c r="G18" s="33"/>
      <c r="H18" s="34"/>
    </row>
    <row r="19" spans="1:8" ht="12.75">
      <c r="A19" s="56"/>
      <c r="B19" s="119"/>
      <c r="C19" s="30"/>
      <c r="D19" s="23"/>
      <c r="E19" s="31"/>
      <c r="F19" s="32" t="s">
        <v>225</v>
      </c>
      <c r="G19" s="33"/>
      <c r="H19" s="34"/>
    </row>
    <row r="20" spans="1:8" ht="12.75">
      <c r="A20" s="56"/>
      <c r="B20" s="119"/>
      <c r="C20" s="30"/>
      <c r="D20" s="23"/>
      <c r="E20" s="31"/>
      <c r="F20" s="32"/>
      <c r="G20" s="33"/>
      <c r="H20" s="34"/>
    </row>
    <row r="21" spans="1:8" ht="12.75">
      <c r="A21" s="56"/>
      <c r="B21" s="119">
        <v>1510</v>
      </c>
      <c r="C21" s="35" t="s">
        <v>12</v>
      </c>
      <c r="D21" s="6"/>
      <c r="E21" s="31"/>
      <c r="F21" s="32" t="s">
        <v>193</v>
      </c>
      <c r="G21" s="33">
        <v>11934.22</v>
      </c>
      <c r="H21" s="34">
        <f>G21+G22</f>
        <v>11934.22</v>
      </c>
    </row>
    <row r="22" spans="1:8" ht="12.75">
      <c r="A22" s="56"/>
      <c r="B22" s="119"/>
      <c r="C22" s="30" t="s">
        <v>13</v>
      </c>
      <c r="D22" s="23"/>
      <c r="E22" s="31"/>
      <c r="F22" s="32"/>
      <c r="G22" s="33"/>
      <c r="H22" s="34"/>
    </row>
    <row r="23" spans="1:8" ht="12.75">
      <c r="A23" s="56"/>
      <c r="B23" s="119"/>
      <c r="C23" s="30"/>
      <c r="D23" s="23"/>
      <c r="E23" s="31"/>
      <c r="F23" s="32"/>
      <c r="G23" s="33"/>
      <c r="H23" s="34"/>
    </row>
    <row r="24" spans="1:8" ht="12.75">
      <c r="A24" s="56"/>
      <c r="B24" s="119">
        <v>1516</v>
      </c>
      <c r="C24" s="35" t="s">
        <v>63</v>
      </c>
      <c r="D24" s="23"/>
      <c r="E24" s="31"/>
      <c r="F24" s="32" t="s">
        <v>211</v>
      </c>
      <c r="G24" s="33">
        <v>3442.67</v>
      </c>
      <c r="H24" s="34">
        <f>G24+G25+G26</f>
        <v>3442.67</v>
      </c>
    </row>
    <row r="25" spans="1:8" ht="12.75">
      <c r="A25" s="56"/>
      <c r="B25" s="119"/>
      <c r="C25" s="30" t="s">
        <v>3</v>
      </c>
      <c r="D25" s="23"/>
      <c r="E25" s="31"/>
      <c r="F25" s="32" t="s">
        <v>226</v>
      </c>
      <c r="G25" s="33"/>
      <c r="H25" s="34"/>
    </row>
    <row r="26" spans="1:8" ht="12.75">
      <c r="A26" s="56"/>
      <c r="B26" s="119"/>
      <c r="C26" s="30"/>
      <c r="D26" s="23"/>
      <c r="E26" s="31"/>
      <c r="F26" s="32"/>
      <c r="G26" s="33"/>
      <c r="H26" s="34"/>
    </row>
    <row r="27" spans="1:8" ht="12.75">
      <c r="A27" s="56"/>
      <c r="B27" s="119">
        <v>1521</v>
      </c>
      <c r="C27" s="35" t="s">
        <v>22</v>
      </c>
      <c r="D27" s="23"/>
      <c r="E27" s="31"/>
      <c r="F27" s="32" t="s">
        <v>212</v>
      </c>
      <c r="G27" s="33">
        <v>530.97</v>
      </c>
      <c r="H27" s="34">
        <f>G27+G28</f>
        <v>530.97</v>
      </c>
    </row>
    <row r="28" spans="1:8" ht="12.75">
      <c r="A28" s="56"/>
      <c r="B28" s="80"/>
      <c r="C28" s="30" t="s">
        <v>3</v>
      </c>
      <c r="D28" s="23"/>
      <c r="E28" s="31"/>
      <c r="F28" s="32" t="s">
        <v>227</v>
      </c>
      <c r="G28" s="33"/>
      <c r="H28" s="34"/>
    </row>
    <row r="29" spans="1:8" ht="12.75">
      <c r="A29" s="56"/>
      <c r="B29" s="80"/>
      <c r="C29" s="40"/>
      <c r="D29" s="41"/>
      <c r="E29" s="42"/>
      <c r="F29" s="32"/>
      <c r="G29" s="33"/>
      <c r="H29" s="34"/>
    </row>
    <row r="30" spans="1:8" ht="12.75">
      <c r="A30" s="56"/>
      <c r="B30" s="141">
        <v>1522</v>
      </c>
      <c r="C30" s="35" t="s">
        <v>23</v>
      </c>
      <c r="D30" s="23"/>
      <c r="E30" s="31"/>
      <c r="F30" s="32" t="s">
        <v>213</v>
      </c>
      <c r="G30" s="33">
        <v>2098.7</v>
      </c>
      <c r="H30" s="34">
        <f>G30+G31</f>
        <v>2098.7</v>
      </c>
    </row>
    <row r="31" spans="1:8" ht="12.75">
      <c r="A31" s="56"/>
      <c r="B31" s="119"/>
      <c r="C31" s="30" t="s">
        <v>11</v>
      </c>
      <c r="D31" s="23"/>
      <c r="E31" s="31"/>
      <c r="F31" s="32"/>
      <c r="G31" s="33"/>
      <c r="H31" s="34"/>
    </row>
    <row r="32" spans="1:8" ht="12.75">
      <c r="A32" s="56"/>
      <c r="B32" s="119"/>
      <c r="C32" s="30"/>
      <c r="D32" s="23"/>
      <c r="E32" s="31"/>
      <c r="F32" s="32"/>
      <c r="G32" s="33"/>
      <c r="H32" s="34"/>
    </row>
    <row r="33" spans="1:8" ht="12.75">
      <c r="A33" s="56"/>
      <c r="B33" s="141">
        <v>1523</v>
      </c>
      <c r="C33" s="35" t="s">
        <v>64</v>
      </c>
      <c r="D33" s="23"/>
      <c r="E33" s="31"/>
      <c r="F33" s="6" t="s">
        <v>194</v>
      </c>
      <c r="G33" s="33">
        <v>5884.78</v>
      </c>
      <c r="H33" s="34">
        <f>G33+G34+G35</f>
        <v>5884.78</v>
      </c>
    </row>
    <row r="34" spans="1:8" ht="12.75">
      <c r="A34" s="56"/>
      <c r="B34" s="119"/>
      <c r="C34" s="30" t="s">
        <v>11</v>
      </c>
      <c r="D34" s="23"/>
      <c r="E34" s="31"/>
      <c r="F34" s="32" t="s">
        <v>228</v>
      </c>
      <c r="G34" s="33"/>
      <c r="H34" s="34"/>
    </row>
    <row r="35" spans="1:8" ht="12.75">
      <c r="A35" s="56"/>
      <c r="B35" s="119"/>
      <c r="C35" s="30"/>
      <c r="D35" s="23"/>
      <c r="E35" s="31"/>
      <c r="G35" s="33"/>
      <c r="H35" s="34"/>
    </row>
    <row r="36" spans="1:8" ht="12.75">
      <c r="A36" s="56"/>
      <c r="B36" s="141">
        <v>1526</v>
      </c>
      <c r="C36" s="35" t="s">
        <v>114</v>
      </c>
      <c r="D36" s="23"/>
      <c r="E36" s="31"/>
      <c r="F36" s="32" t="s">
        <v>139</v>
      </c>
      <c r="G36" s="33">
        <v>79003.9</v>
      </c>
      <c r="H36" s="34">
        <f>G36+G37</f>
        <v>79003.9</v>
      </c>
    </row>
    <row r="37" spans="1:8" ht="12.75">
      <c r="A37" s="56"/>
      <c r="B37" s="119"/>
      <c r="C37" s="30" t="s">
        <v>3</v>
      </c>
      <c r="D37" s="23"/>
      <c r="E37" s="31"/>
      <c r="F37" s="32"/>
      <c r="G37" s="33"/>
      <c r="H37" s="34"/>
    </row>
    <row r="38" spans="1:8" ht="12.75">
      <c r="A38" s="56"/>
      <c r="B38" s="119"/>
      <c r="C38" s="30"/>
      <c r="D38" s="23"/>
      <c r="E38" s="31"/>
      <c r="F38" s="32"/>
      <c r="G38" s="33"/>
      <c r="H38" s="34"/>
    </row>
    <row r="39" spans="1:8" ht="12.75">
      <c r="A39" s="56"/>
      <c r="B39" s="141">
        <v>1527</v>
      </c>
      <c r="C39" s="35" t="s">
        <v>65</v>
      </c>
      <c r="D39" s="23"/>
      <c r="E39" s="31"/>
      <c r="F39" s="32" t="s">
        <v>214</v>
      </c>
      <c r="G39" s="33">
        <v>4800.58</v>
      </c>
      <c r="H39" s="34">
        <f>G39+G40+G42</f>
        <v>5009.04</v>
      </c>
    </row>
    <row r="40" spans="1:8" ht="12.75">
      <c r="A40" s="56"/>
      <c r="B40" s="119"/>
      <c r="C40" s="30" t="s">
        <v>26</v>
      </c>
      <c r="D40" s="23"/>
      <c r="E40" s="31"/>
      <c r="F40" s="32" t="s">
        <v>229</v>
      </c>
      <c r="G40" s="33">
        <v>208.46</v>
      </c>
      <c r="H40" s="34"/>
    </row>
    <row r="41" spans="1:8" ht="12.75">
      <c r="A41" s="56"/>
      <c r="B41" s="119"/>
      <c r="C41" s="30"/>
      <c r="D41" s="23"/>
      <c r="E41" s="31"/>
      <c r="F41" s="32"/>
      <c r="G41" s="33"/>
      <c r="H41" s="34"/>
    </row>
    <row r="42" spans="1:8" ht="12.75">
      <c r="A42" s="56"/>
      <c r="B42" s="119"/>
      <c r="C42" s="30"/>
      <c r="D42" s="23"/>
      <c r="E42" s="31"/>
      <c r="F42" s="32"/>
      <c r="G42" s="33"/>
      <c r="H42" s="34"/>
    </row>
    <row r="43" spans="1:8" ht="12.75">
      <c r="A43" s="56"/>
      <c r="B43" s="141">
        <v>1529</v>
      </c>
      <c r="C43" s="35" t="s">
        <v>28</v>
      </c>
      <c r="D43" s="23"/>
      <c r="E43" s="31"/>
      <c r="F43" s="32" t="s">
        <v>215</v>
      </c>
      <c r="G43" s="33">
        <v>34716.46</v>
      </c>
      <c r="H43" s="34">
        <f>G43+G44+G45</f>
        <v>34716.46</v>
      </c>
    </row>
    <row r="44" spans="1:8" ht="12.75">
      <c r="A44" s="56"/>
      <c r="B44" s="119"/>
      <c r="C44" s="30" t="s">
        <v>3</v>
      </c>
      <c r="D44" s="23"/>
      <c r="E44" s="31"/>
      <c r="F44" s="32"/>
      <c r="G44" s="33"/>
      <c r="H44" s="47"/>
    </row>
    <row r="45" spans="1:8" ht="12.75">
      <c r="A45" s="56"/>
      <c r="B45" s="119"/>
      <c r="C45" s="30"/>
      <c r="D45" s="23"/>
      <c r="E45" s="31"/>
      <c r="F45" s="32"/>
      <c r="G45" s="33"/>
      <c r="H45" s="47"/>
    </row>
    <row r="46" spans="1:8" ht="12.75">
      <c r="A46" s="56"/>
      <c r="B46" s="141">
        <v>1525</v>
      </c>
      <c r="C46" s="49" t="s">
        <v>24</v>
      </c>
      <c r="D46" s="23"/>
      <c r="E46" s="31"/>
      <c r="F46" s="32" t="s">
        <v>195</v>
      </c>
      <c r="G46" s="33">
        <v>11441.41</v>
      </c>
      <c r="H46" s="34">
        <f>G46+G47+G48</f>
        <v>11441.41</v>
      </c>
    </row>
    <row r="47" spans="1:8" ht="12.75">
      <c r="A47" s="56"/>
      <c r="B47" s="80"/>
      <c r="C47" s="52" t="s">
        <v>3</v>
      </c>
      <c r="D47" s="41"/>
      <c r="E47" s="42"/>
      <c r="F47" s="32"/>
      <c r="G47" s="33"/>
      <c r="H47" s="34"/>
    </row>
    <row r="48" spans="1:8" ht="12.75">
      <c r="A48" s="56"/>
      <c r="B48" s="80"/>
      <c r="C48" s="52"/>
      <c r="D48" s="41"/>
      <c r="E48" s="42"/>
      <c r="F48" s="32"/>
      <c r="G48" s="33"/>
      <c r="H48" s="34"/>
    </row>
    <row r="49" spans="1:8" ht="12.75">
      <c r="A49" s="56"/>
      <c r="B49" s="118">
        <v>1533</v>
      </c>
      <c r="C49" s="54" t="s">
        <v>30</v>
      </c>
      <c r="D49" s="23"/>
      <c r="E49" s="31"/>
      <c r="F49" s="32" t="s">
        <v>197</v>
      </c>
      <c r="G49" s="33">
        <v>1522.91</v>
      </c>
      <c r="H49" s="34">
        <f>G49+G50+G51</f>
        <v>1522.91</v>
      </c>
    </row>
    <row r="50" spans="1:8" ht="12.75">
      <c r="A50" s="56"/>
      <c r="B50" s="80"/>
      <c r="C50" s="52" t="s">
        <v>3</v>
      </c>
      <c r="D50" s="41"/>
      <c r="E50" s="42"/>
      <c r="F50" s="32"/>
      <c r="G50" s="33"/>
      <c r="H50" s="34"/>
    </row>
    <row r="51" spans="1:8" ht="12" customHeight="1">
      <c r="A51" s="56"/>
      <c r="B51" s="80"/>
      <c r="C51" s="52"/>
      <c r="D51" s="41"/>
      <c r="E51" s="42"/>
      <c r="F51" s="32"/>
      <c r="G51" s="33"/>
      <c r="H51" s="55"/>
    </row>
    <row r="52" spans="1:8" ht="12.75">
      <c r="A52" s="56"/>
      <c r="B52" s="118">
        <v>1534</v>
      </c>
      <c r="C52" s="54" t="s">
        <v>31</v>
      </c>
      <c r="D52" s="23"/>
      <c r="E52" s="31"/>
      <c r="F52" s="32" t="s">
        <v>198</v>
      </c>
      <c r="G52" s="33">
        <v>597.45</v>
      </c>
      <c r="H52" s="34">
        <f>G52+G53</f>
        <v>597.45</v>
      </c>
    </row>
    <row r="53" spans="1:8" ht="12.75">
      <c r="A53" s="56"/>
      <c r="B53" s="119"/>
      <c r="C53" s="61" t="s">
        <v>3</v>
      </c>
      <c r="D53" s="23"/>
      <c r="E53" s="31"/>
      <c r="F53" s="32"/>
      <c r="G53" s="33"/>
      <c r="H53" s="34"/>
    </row>
    <row r="54" spans="1:8" ht="12.75">
      <c r="A54" s="56"/>
      <c r="B54" s="119"/>
      <c r="C54" s="61"/>
      <c r="D54" s="23"/>
      <c r="E54" s="31"/>
      <c r="F54" s="32"/>
      <c r="G54" s="33"/>
      <c r="H54" s="34"/>
    </row>
    <row r="55" spans="1:8" ht="12.75">
      <c r="A55" s="56"/>
      <c r="B55" s="142">
        <v>1537</v>
      </c>
      <c r="C55" s="63" t="s">
        <v>66</v>
      </c>
      <c r="D55" s="23"/>
      <c r="E55" s="31"/>
      <c r="F55" s="32" t="s">
        <v>185</v>
      </c>
      <c r="G55" s="33">
        <v>27389.97</v>
      </c>
      <c r="H55" s="34">
        <f>G55+G56+G57+G58</f>
        <v>71711.37000000001</v>
      </c>
    </row>
    <row r="56" spans="1:8" ht="12.75">
      <c r="A56" s="56"/>
      <c r="B56" s="143"/>
      <c r="C56" s="64" t="s">
        <v>67</v>
      </c>
      <c r="D56" s="23"/>
      <c r="E56" s="31"/>
      <c r="F56" s="32" t="s">
        <v>199</v>
      </c>
      <c r="G56" s="33">
        <v>7154.55</v>
      </c>
      <c r="H56" s="34"/>
    </row>
    <row r="57" spans="1:8" ht="12.75">
      <c r="A57" s="56"/>
      <c r="B57" s="143"/>
      <c r="C57" s="64"/>
      <c r="D57" s="23"/>
      <c r="E57" s="31"/>
      <c r="F57" s="32" t="s">
        <v>200</v>
      </c>
      <c r="G57" s="33">
        <v>24129.66</v>
      </c>
      <c r="H57" s="34"/>
    </row>
    <row r="58" spans="1:8" ht="12.75">
      <c r="A58" s="56"/>
      <c r="B58" s="143"/>
      <c r="C58" s="64"/>
      <c r="D58" s="23"/>
      <c r="E58" s="31"/>
      <c r="F58" s="32" t="s">
        <v>186</v>
      </c>
      <c r="G58" s="33">
        <v>13037.19</v>
      </c>
      <c r="H58" s="34"/>
    </row>
    <row r="59" spans="1:8" ht="12.75">
      <c r="A59" s="56"/>
      <c r="B59" s="143"/>
      <c r="C59" s="64"/>
      <c r="D59" s="23"/>
      <c r="E59" s="31"/>
      <c r="F59" s="32"/>
      <c r="G59" s="33"/>
      <c r="H59" s="34"/>
    </row>
    <row r="60" spans="1:8" ht="12.75">
      <c r="A60" s="56"/>
      <c r="B60" s="143">
        <v>1538</v>
      </c>
      <c r="C60" s="63" t="s">
        <v>33</v>
      </c>
      <c r="D60" s="23"/>
      <c r="E60" s="172"/>
      <c r="F60" s="32" t="s">
        <v>216</v>
      </c>
      <c r="G60" s="33">
        <v>3619.49</v>
      </c>
      <c r="H60" s="34">
        <f>G60+G61</f>
        <v>8233.58</v>
      </c>
    </row>
    <row r="61" spans="1:8" ht="12.75">
      <c r="A61" s="56"/>
      <c r="B61" s="143"/>
      <c r="C61" s="63" t="s">
        <v>34</v>
      </c>
      <c r="D61" s="23"/>
      <c r="E61" s="31"/>
      <c r="F61" s="32" t="s">
        <v>230</v>
      </c>
      <c r="G61" s="33">
        <v>4614.09</v>
      </c>
      <c r="H61" s="34"/>
    </row>
    <row r="62" spans="1:8" ht="12.75">
      <c r="A62" s="56"/>
      <c r="B62" s="143"/>
      <c r="C62" s="63"/>
      <c r="D62" s="23"/>
      <c r="E62" s="31"/>
      <c r="F62" s="32"/>
      <c r="G62" s="33"/>
      <c r="H62" s="34"/>
    </row>
    <row r="63" spans="1:8" ht="12.75">
      <c r="A63" s="56"/>
      <c r="B63" s="119">
        <v>1539</v>
      </c>
      <c r="C63" s="54" t="s">
        <v>115</v>
      </c>
      <c r="D63" s="23"/>
      <c r="E63" s="31"/>
      <c r="F63" s="32" t="s">
        <v>217</v>
      </c>
      <c r="G63" s="33">
        <v>999.11</v>
      </c>
      <c r="H63" s="34">
        <f>G63+G64</f>
        <v>999.11</v>
      </c>
    </row>
    <row r="64" spans="1:8" ht="12.75">
      <c r="A64" s="56"/>
      <c r="B64" s="119"/>
      <c r="C64" s="54"/>
      <c r="D64" s="23"/>
      <c r="E64" s="31"/>
      <c r="F64" s="32"/>
      <c r="G64" s="33"/>
      <c r="H64" s="34"/>
    </row>
    <row r="65" spans="1:8" ht="12.75">
      <c r="A65" s="56"/>
      <c r="B65" s="119"/>
      <c r="C65" s="54"/>
      <c r="D65" s="23"/>
      <c r="E65" s="31"/>
      <c r="F65" s="32"/>
      <c r="G65" s="33"/>
      <c r="H65" s="34"/>
    </row>
    <row r="66" spans="1:8" ht="12.75">
      <c r="A66" s="56"/>
      <c r="B66" s="119">
        <v>1543</v>
      </c>
      <c r="C66" s="54" t="s">
        <v>72</v>
      </c>
      <c r="D66" s="23"/>
      <c r="E66" s="31"/>
      <c r="F66" s="32" t="s">
        <v>187</v>
      </c>
      <c r="G66" s="33">
        <v>1197.6</v>
      </c>
      <c r="H66" s="34">
        <f>G66+G67</f>
        <v>1197.6</v>
      </c>
    </row>
    <row r="67" spans="1:8" ht="12.75">
      <c r="A67" s="56"/>
      <c r="B67" s="119"/>
      <c r="C67" s="54" t="s">
        <v>36</v>
      </c>
      <c r="D67" s="23"/>
      <c r="E67" s="31"/>
      <c r="F67" s="32"/>
      <c r="G67" s="33"/>
      <c r="H67" s="34"/>
    </row>
    <row r="68" spans="1:8" ht="12.75">
      <c r="A68" s="56"/>
      <c r="B68" s="119"/>
      <c r="C68" s="54"/>
      <c r="D68" s="23"/>
      <c r="E68" s="31"/>
      <c r="F68" s="32"/>
      <c r="G68" s="33"/>
      <c r="H68" s="34"/>
    </row>
    <row r="69" spans="1:8" ht="12.75">
      <c r="A69" s="56"/>
      <c r="B69" s="80">
        <v>1545</v>
      </c>
      <c r="C69" s="68" t="s">
        <v>74</v>
      </c>
      <c r="D69" s="41"/>
      <c r="E69" s="42"/>
      <c r="F69" s="69" t="s">
        <v>201</v>
      </c>
      <c r="G69" s="59">
        <v>560.83</v>
      </c>
      <c r="H69" s="58">
        <f>G69+G70+G71</f>
        <v>40161.33</v>
      </c>
    </row>
    <row r="70" spans="1:8" ht="12.75">
      <c r="A70" s="56"/>
      <c r="B70" s="80"/>
      <c r="C70" s="68" t="s">
        <v>34</v>
      </c>
      <c r="D70" s="41"/>
      <c r="E70" s="42"/>
      <c r="F70" s="69" t="s">
        <v>202</v>
      </c>
      <c r="G70" s="59">
        <v>36239.37</v>
      </c>
      <c r="H70" s="58"/>
    </row>
    <row r="71" spans="1:8" ht="12.75">
      <c r="A71" s="56"/>
      <c r="B71" s="80"/>
      <c r="C71" s="68"/>
      <c r="D71" s="41"/>
      <c r="E71" s="42"/>
      <c r="F71" s="69" t="s">
        <v>219</v>
      </c>
      <c r="G71" s="59">
        <v>3361.13</v>
      </c>
      <c r="H71" s="58"/>
    </row>
    <row r="72" spans="1:8" ht="12.75">
      <c r="A72" s="56"/>
      <c r="B72" s="80"/>
      <c r="C72" s="68"/>
      <c r="D72" s="41"/>
      <c r="E72" s="42"/>
      <c r="F72" s="69"/>
      <c r="G72" s="59"/>
      <c r="H72" s="58"/>
    </row>
    <row r="73" spans="1:8" ht="12.75">
      <c r="A73" s="56"/>
      <c r="B73" s="80">
        <v>1547</v>
      </c>
      <c r="C73" s="68" t="s">
        <v>76</v>
      </c>
      <c r="D73" s="41"/>
      <c r="E73" s="42"/>
      <c r="F73" s="69" t="s">
        <v>231</v>
      </c>
      <c r="G73" s="59">
        <v>612.95</v>
      </c>
      <c r="H73" s="58">
        <f>G73+G74</f>
        <v>612.95</v>
      </c>
    </row>
    <row r="74" spans="1:8" ht="12.75">
      <c r="A74" s="56"/>
      <c r="B74" s="80"/>
      <c r="C74" s="68" t="s">
        <v>77</v>
      </c>
      <c r="D74" s="41"/>
      <c r="E74" s="42"/>
      <c r="F74" s="69"/>
      <c r="G74" s="59"/>
      <c r="H74" s="58"/>
    </row>
    <row r="75" spans="1:8" ht="12.75">
      <c r="A75" s="56"/>
      <c r="B75" s="80"/>
      <c r="C75" s="68"/>
      <c r="D75" s="41"/>
      <c r="E75" s="42"/>
      <c r="F75" s="69"/>
      <c r="G75" s="59"/>
      <c r="H75" s="58"/>
    </row>
    <row r="76" spans="1:8" ht="12.75">
      <c r="A76" s="56"/>
      <c r="B76" s="80">
        <v>1548</v>
      </c>
      <c r="C76" s="68" t="s">
        <v>78</v>
      </c>
      <c r="D76" s="41"/>
      <c r="E76" s="42"/>
      <c r="F76" s="69" t="s">
        <v>203</v>
      </c>
      <c r="G76" s="59">
        <v>4749.39</v>
      </c>
      <c r="H76" s="58">
        <f>G76+G77+G78</f>
        <v>4749.39</v>
      </c>
    </row>
    <row r="77" spans="1:8" ht="12.75">
      <c r="A77" s="56"/>
      <c r="B77" s="80"/>
      <c r="C77" s="68" t="s">
        <v>3</v>
      </c>
      <c r="D77" s="41"/>
      <c r="E77" s="42"/>
      <c r="F77" s="69"/>
      <c r="G77" s="59"/>
      <c r="H77" s="58"/>
    </row>
    <row r="78" spans="1:8" ht="12.75">
      <c r="A78" s="56"/>
      <c r="B78" s="80"/>
      <c r="C78" s="68"/>
      <c r="D78" s="41"/>
      <c r="E78" s="42"/>
      <c r="F78" s="69"/>
      <c r="G78" s="59"/>
      <c r="H78" s="58"/>
    </row>
    <row r="79" spans="1:8" ht="12.75">
      <c r="A79" s="56"/>
      <c r="B79" s="131">
        <v>1549</v>
      </c>
      <c r="C79" s="71" t="s">
        <v>79</v>
      </c>
      <c r="D79" s="41"/>
      <c r="E79" s="42"/>
      <c r="F79" s="69" t="s">
        <v>220</v>
      </c>
      <c r="G79" s="59">
        <v>514.1</v>
      </c>
      <c r="H79" s="58">
        <f>G79+G80+G81</f>
        <v>514.1</v>
      </c>
    </row>
    <row r="80" spans="1:8" ht="12.75">
      <c r="A80" s="56"/>
      <c r="B80" s="131"/>
      <c r="C80" s="71" t="s">
        <v>3</v>
      </c>
      <c r="D80" s="41"/>
      <c r="E80" s="42"/>
      <c r="F80" s="69"/>
      <c r="G80" s="59"/>
      <c r="H80" s="58"/>
    </row>
    <row r="81" spans="1:8" ht="12.75">
      <c r="A81" s="56"/>
      <c r="B81" s="131"/>
      <c r="C81" s="71"/>
      <c r="D81" s="41"/>
      <c r="E81" s="42"/>
      <c r="F81" s="69"/>
      <c r="G81" s="59"/>
      <c r="H81" s="58"/>
    </row>
    <row r="82" spans="1:8" ht="12.75">
      <c r="A82" s="56"/>
      <c r="B82" s="80">
        <v>1551</v>
      </c>
      <c r="C82" s="68" t="s">
        <v>80</v>
      </c>
      <c r="D82" s="73"/>
      <c r="E82" s="42"/>
      <c r="F82" s="69" t="s">
        <v>221</v>
      </c>
      <c r="G82" s="59">
        <v>3202.72</v>
      </c>
      <c r="H82" s="58">
        <f>G82+G83</f>
        <v>3202.72</v>
      </c>
    </row>
    <row r="83" spans="1:8" ht="12.75">
      <c r="A83" s="56"/>
      <c r="B83" s="80"/>
      <c r="C83" s="68" t="s">
        <v>39</v>
      </c>
      <c r="D83" s="28"/>
      <c r="E83" s="42"/>
      <c r="F83" s="69"/>
      <c r="G83" s="59"/>
      <c r="H83" s="58"/>
    </row>
    <row r="84" spans="1:8" ht="12.75">
      <c r="A84" s="56"/>
      <c r="B84" s="80"/>
      <c r="C84" s="68"/>
      <c r="D84" s="28"/>
      <c r="E84" s="42"/>
      <c r="F84" s="69"/>
      <c r="G84" s="59"/>
      <c r="H84" s="58"/>
    </row>
    <row r="85" spans="1:8" ht="12.75">
      <c r="A85" s="56"/>
      <c r="B85" s="80">
        <v>1552</v>
      </c>
      <c r="C85" s="68" t="s">
        <v>81</v>
      </c>
      <c r="D85" s="73"/>
      <c r="E85" s="42"/>
      <c r="F85" s="69" t="s">
        <v>232</v>
      </c>
      <c r="G85" s="59">
        <v>607.57</v>
      </c>
      <c r="H85" s="58">
        <f>G85+G86</f>
        <v>607.57</v>
      </c>
    </row>
    <row r="86" spans="1:8" ht="12.75">
      <c r="A86" s="56"/>
      <c r="B86" s="80"/>
      <c r="C86" s="68" t="s">
        <v>3</v>
      </c>
      <c r="D86" s="28"/>
      <c r="E86" s="42"/>
      <c r="F86" s="69"/>
      <c r="G86" s="59"/>
      <c r="H86" s="58"/>
    </row>
    <row r="87" spans="1:8" ht="12.75">
      <c r="A87" s="56"/>
      <c r="B87" s="80"/>
      <c r="C87" s="68"/>
      <c r="D87" s="28"/>
      <c r="E87" s="42"/>
      <c r="F87" s="69"/>
      <c r="G87" s="59"/>
      <c r="H87" s="58"/>
    </row>
    <row r="88" spans="1:8" ht="12.75">
      <c r="A88" s="56"/>
      <c r="B88" s="80">
        <v>1855</v>
      </c>
      <c r="C88" s="75" t="s">
        <v>84</v>
      </c>
      <c r="D88" s="28"/>
      <c r="E88" s="42"/>
      <c r="F88" s="69" t="s">
        <v>206</v>
      </c>
      <c r="G88" s="59">
        <v>7003.22</v>
      </c>
      <c r="H88" s="58">
        <f>G88+G89</f>
        <v>7003.22</v>
      </c>
    </row>
    <row r="89" spans="1:8" ht="12.75">
      <c r="A89" s="56"/>
      <c r="B89" s="80"/>
      <c r="C89" s="75" t="s">
        <v>3</v>
      </c>
      <c r="D89" s="28"/>
      <c r="E89" s="42"/>
      <c r="F89" s="69"/>
      <c r="G89" s="59"/>
      <c r="H89" s="58"/>
    </row>
    <row r="90" spans="1:8" ht="12.75">
      <c r="A90" s="56"/>
      <c r="B90" s="80"/>
      <c r="C90" s="75"/>
      <c r="D90" s="28"/>
      <c r="E90" s="42"/>
      <c r="F90" s="69"/>
      <c r="G90" s="59"/>
      <c r="H90" s="58"/>
    </row>
    <row r="91" spans="1:8" ht="12.75">
      <c r="A91" s="56"/>
      <c r="B91" s="80">
        <v>1856</v>
      </c>
      <c r="C91" s="75" t="s">
        <v>85</v>
      </c>
      <c r="D91" s="6"/>
      <c r="E91" s="42"/>
      <c r="F91" s="69" t="s">
        <v>207</v>
      </c>
      <c r="G91" s="59">
        <v>5094.1</v>
      </c>
      <c r="H91" s="58">
        <f>G91+G92+G93</f>
        <v>5094.1</v>
      </c>
    </row>
    <row r="92" spans="1:8" ht="12.75">
      <c r="A92" s="56"/>
      <c r="B92" s="80"/>
      <c r="C92" s="75" t="s">
        <v>3</v>
      </c>
      <c r="D92" s="28"/>
      <c r="E92" s="42"/>
      <c r="F92" s="69"/>
      <c r="G92" s="59"/>
      <c r="H92" s="58"/>
    </row>
    <row r="93" spans="1:8" ht="12.75">
      <c r="A93" s="56"/>
      <c r="B93" s="80"/>
      <c r="C93" s="75"/>
      <c r="D93" s="28"/>
      <c r="E93" s="42"/>
      <c r="F93" s="69"/>
      <c r="G93" s="59"/>
      <c r="H93" s="58"/>
    </row>
    <row r="94" spans="1:8" ht="12.75">
      <c r="A94" s="56"/>
      <c r="B94" s="80">
        <v>2214</v>
      </c>
      <c r="C94" s="75" t="s">
        <v>89</v>
      </c>
      <c r="D94" s="28"/>
      <c r="E94" s="42"/>
      <c r="F94" s="69" t="s">
        <v>233</v>
      </c>
      <c r="G94" s="59">
        <v>2454.38</v>
      </c>
      <c r="H94" s="58">
        <f>G94+G95</f>
        <v>2454.38</v>
      </c>
    </row>
    <row r="95" spans="1:8" ht="12.75">
      <c r="A95" s="56"/>
      <c r="B95" s="80"/>
      <c r="C95" s="75" t="s">
        <v>90</v>
      </c>
      <c r="D95" s="6"/>
      <c r="E95" s="42"/>
      <c r="F95" s="69"/>
      <c r="G95" s="59"/>
      <c r="H95" s="58"/>
    </row>
    <row r="96" spans="1:8" ht="12.75">
      <c r="A96" s="56"/>
      <c r="B96" s="80"/>
      <c r="C96" s="75"/>
      <c r="D96" s="28"/>
      <c r="E96" s="42"/>
      <c r="F96" s="69"/>
      <c r="G96" s="59"/>
      <c r="H96" s="58"/>
    </row>
    <row r="97" spans="1:8" ht="12.75">
      <c r="A97" s="56"/>
      <c r="B97" s="80">
        <v>3123</v>
      </c>
      <c r="C97" s="75" t="s">
        <v>91</v>
      </c>
      <c r="D97" s="28"/>
      <c r="E97" s="42"/>
      <c r="F97" s="69" t="s">
        <v>188</v>
      </c>
      <c r="G97" s="59">
        <v>6074.66</v>
      </c>
      <c r="H97" s="58">
        <f>G97+G98</f>
        <v>6074.66</v>
      </c>
    </row>
    <row r="98" spans="1:8" ht="12.75">
      <c r="A98" s="56"/>
      <c r="B98" s="80"/>
      <c r="C98" s="75" t="s">
        <v>92</v>
      </c>
      <c r="D98" s="6"/>
      <c r="E98" s="42"/>
      <c r="F98" s="69"/>
      <c r="G98" s="59"/>
      <c r="H98" s="58"/>
    </row>
    <row r="99" spans="1:8" ht="12.75">
      <c r="A99" s="56"/>
      <c r="B99" s="80"/>
      <c r="C99" s="75"/>
      <c r="D99" s="28"/>
      <c r="E99" s="42"/>
      <c r="F99" s="69"/>
      <c r="G99" s="59"/>
      <c r="H99" s="58"/>
    </row>
    <row r="100" spans="1:8" ht="12.75">
      <c r="A100" s="56"/>
      <c r="B100" s="80">
        <v>2192</v>
      </c>
      <c r="C100" s="75" t="s">
        <v>95</v>
      </c>
      <c r="D100" s="120"/>
      <c r="E100" s="42"/>
      <c r="F100" s="69" t="s">
        <v>234</v>
      </c>
      <c r="G100" s="59">
        <v>729.4</v>
      </c>
      <c r="H100" s="58">
        <f>G100+G101</f>
        <v>729.4</v>
      </c>
    </row>
    <row r="101" spans="1:8" ht="12.75">
      <c r="A101" s="56"/>
      <c r="B101" s="80"/>
      <c r="C101" s="75" t="s">
        <v>42</v>
      </c>
      <c r="D101" s="28"/>
      <c r="E101" s="42"/>
      <c r="F101" s="69"/>
      <c r="G101" s="59"/>
      <c r="H101" s="58"/>
    </row>
    <row r="102" spans="1:8" ht="12.75">
      <c r="A102" s="56"/>
      <c r="B102" s="80"/>
      <c r="C102" s="75"/>
      <c r="D102" s="28"/>
      <c r="E102" s="42"/>
      <c r="F102" s="69"/>
      <c r="G102" s="59"/>
      <c r="H102" s="58"/>
    </row>
    <row r="103" spans="1:8" ht="12.75">
      <c r="A103" s="56"/>
      <c r="B103" s="80">
        <v>3535</v>
      </c>
      <c r="C103" s="75" t="s">
        <v>123</v>
      </c>
      <c r="D103" s="28"/>
      <c r="E103" s="42"/>
      <c r="F103" s="69" t="s">
        <v>235</v>
      </c>
      <c r="G103" s="59">
        <v>428.4</v>
      </c>
      <c r="H103" s="58">
        <f>G103+G104</f>
        <v>428.4</v>
      </c>
    </row>
    <row r="104" spans="1:8" ht="12.75">
      <c r="A104" s="56"/>
      <c r="B104" s="80"/>
      <c r="C104" s="75" t="s">
        <v>124</v>
      </c>
      <c r="D104" s="28"/>
      <c r="E104" s="42"/>
      <c r="F104" s="69"/>
      <c r="G104" s="59"/>
      <c r="H104" s="58"/>
    </row>
    <row r="105" spans="1:8" ht="12.75">
      <c r="A105" s="56"/>
      <c r="B105" s="80"/>
      <c r="C105" s="75"/>
      <c r="D105" s="50"/>
      <c r="E105" s="50"/>
      <c r="F105" s="69"/>
      <c r="G105" s="59"/>
      <c r="H105" s="58"/>
    </row>
    <row r="106" spans="1:8" ht="12.75">
      <c r="A106" s="56"/>
      <c r="B106" s="80">
        <v>3537</v>
      </c>
      <c r="C106" s="75" t="s">
        <v>45</v>
      </c>
      <c r="D106" s="50"/>
      <c r="E106" s="50"/>
      <c r="F106" s="69" t="s">
        <v>208</v>
      </c>
      <c r="G106" s="59">
        <v>6179.1</v>
      </c>
      <c r="H106" s="58">
        <f>G106+G107</f>
        <v>6179.1</v>
      </c>
    </row>
    <row r="107" spans="1:8" ht="12.75">
      <c r="A107" s="56"/>
      <c r="B107" s="80"/>
      <c r="C107" s="75" t="s">
        <v>100</v>
      </c>
      <c r="D107" s="41"/>
      <c r="E107" s="42"/>
      <c r="F107" s="69"/>
      <c r="G107" s="59"/>
      <c r="H107" s="58"/>
    </row>
    <row r="108" spans="1:8" ht="13.5" thickBot="1">
      <c r="A108" s="56"/>
      <c r="B108" s="80"/>
      <c r="C108" s="75"/>
      <c r="D108" s="23"/>
      <c r="E108" s="42"/>
      <c r="F108" s="69"/>
      <c r="G108" s="59"/>
      <c r="H108" s="58"/>
    </row>
    <row r="109" spans="1:8" ht="13.5" thickBot="1">
      <c r="A109" s="144"/>
      <c r="B109" s="83"/>
      <c r="C109" s="83" t="s">
        <v>46</v>
      </c>
      <c r="D109" s="84"/>
      <c r="E109" s="85"/>
      <c r="F109" s="86"/>
      <c r="G109" s="87">
        <f>SUM(G11:G108)</f>
        <v>334815.61999999994</v>
      </c>
      <c r="H109" s="88">
        <f>SUM(H11:H108)</f>
        <v>334815.61999999994</v>
      </c>
    </row>
    <row r="110" spans="5:8" ht="12.75">
      <c r="E110" s="6"/>
      <c r="F110" s="7"/>
      <c r="G110" s="7"/>
      <c r="H110" s="89"/>
    </row>
    <row r="111" spans="5:8" ht="12.75">
      <c r="E111" s="6"/>
      <c r="F111" s="7"/>
      <c r="G111" s="7" t="s">
        <v>103</v>
      </c>
      <c r="H111" s="89"/>
    </row>
    <row r="112" spans="4:8" ht="12.75">
      <c r="D112" s="6"/>
      <c r="E112" s="7"/>
      <c r="F112" s="7"/>
      <c r="G112" s="7" t="s">
        <v>104</v>
      </c>
      <c r="H112" s="89"/>
    </row>
    <row r="113" spans="4:8" ht="12.75">
      <c r="D113" s="6"/>
      <c r="E113" s="7"/>
      <c r="F113" s="7"/>
      <c r="G113" s="7"/>
      <c r="H113" s="89"/>
    </row>
    <row r="114" spans="4:8" ht="12.75">
      <c r="D114" s="6"/>
      <c r="E114" s="7"/>
      <c r="F114" s="7"/>
      <c r="G114" s="7"/>
      <c r="H114" s="89"/>
    </row>
    <row r="115" spans="5:7" ht="12.75">
      <c r="E115" s="3"/>
      <c r="G115" s="38"/>
    </row>
    <row r="116" spans="5:7" ht="12.75">
      <c r="E116" s="3"/>
      <c r="F116" s="145"/>
      <c r="G116" s="38"/>
    </row>
    <row r="117" spans="6:7" ht="12.75">
      <c r="F117" s="6"/>
      <c r="G117" s="98"/>
    </row>
    <row r="118" ht="12.75">
      <c r="G118" s="38"/>
    </row>
    <row r="119" ht="12.75">
      <c r="F119" s="7"/>
    </row>
    <row r="120" ht="12.75">
      <c r="F120" s="7"/>
    </row>
    <row r="122" spans="5:6" ht="12.75">
      <c r="E122" s="6"/>
      <c r="F122" s="99"/>
    </row>
    <row r="123" ht="12.75">
      <c r="E123" s="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6"/>
  <sheetViews>
    <sheetView workbookViewId="0" topLeftCell="A121">
      <selection activeCell="H115" sqref="G113:H115"/>
    </sheetView>
  </sheetViews>
  <sheetFormatPr defaultColWidth="9.140625" defaultRowHeight="12.75"/>
  <cols>
    <col min="1" max="1" width="2.8515625" style="5" customWidth="1"/>
    <col min="2" max="2" width="7.28125" style="5" customWidth="1"/>
    <col min="3" max="3" width="25.7109375" style="5" customWidth="1"/>
    <col min="4" max="4" width="18.57421875" style="5" customWidth="1"/>
    <col min="5" max="5" width="16.7109375" style="5" customWidth="1"/>
    <col min="6" max="6" width="17.8515625" style="5" customWidth="1"/>
    <col min="7" max="7" width="13.7109375" style="5" customWidth="1"/>
    <col min="8" max="8" width="16.421875" style="5" customWidth="1"/>
    <col min="9" max="16384" width="9.140625" style="5" customWidth="1"/>
  </cols>
  <sheetData>
    <row r="1" spans="1:8" ht="12.75">
      <c r="A1" s="3" t="s">
        <v>47</v>
      </c>
      <c r="B1" s="3"/>
      <c r="C1" s="3"/>
      <c r="E1" s="6"/>
      <c r="F1" s="7"/>
      <c r="G1" s="7"/>
      <c r="H1" s="8"/>
    </row>
    <row r="2" spans="1:8" ht="12.75">
      <c r="A2" s="3" t="s">
        <v>48</v>
      </c>
      <c r="B2" s="3"/>
      <c r="C2" s="3"/>
      <c r="E2" s="6"/>
      <c r="F2" s="7"/>
      <c r="G2" s="7"/>
      <c r="H2" s="8"/>
    </row>
    <row r="3" spans="1:8" ht="12.75">
      <c r="A3" s="3"/>
      <c r="B3" s="3"/>
      <c r="C3" s="3"/>
      <c r="E3" s="6"/>
      <c r="F3" s="7"/>
      <c r="G3" s="7"/>
      <c r="H3" s="8"/>
    </row>
    <row r="4" spans="1:8" ht="12.75">
      <c r="A4" s="6"/>
      <c r="B4" s="6"/>
      <c r="C4" s="6"/>
      <c r="D4" s="6" t="s">
        <v>549</v>
      </c>
      <c r="E4" s="6"/>
      <c r="F4" s="7"/>
      <c r="G4" s="7"/>
      <c r="H4" s="8"/>
    </row>
    <row r="5" spans="1:8" ht="12.75">
      <c r="A5" s="3"/>
      <c r="B5" s="3"/>
      <c r="C5" s="3"/>
      <c r="D5" s="3"/>
      <c r="E5" s="6"/>
      <c r="F5" s="7"/>
      <c r="G5" s="7"/>
      <c r="H5" s="8"/>
    </row>
    <row r="6" spans="1:8" ht="12.75">
      <c r="A6" s="6"/>
      <c r="B6" s="6"/>
      <c r="C6" s="1"/>
      <c r="D6" s="6" t="s">
        <v>209</v>
      </c>
      <c r="E6" s="11"/>
      <c r="G6" s="7"/>
      <c r="H6" s="8"/>
    </row>
    <row r="7" spans="1:8" ht="12.75">
      <c r="A7" s="6"/>
      <c r="B7" s="6"/>
      <c r="C7" s="1"/>
      <c r="D7" s="6" t="s">
        <v>140</v>
      </c>
      <c r="E7" s="6"/>
      <c r="G7" s="7"/>
      <c r="H7" s="8"/>
    </row>
    <row r="8" spans="2:8" ht="12.75">
      <c r="B8" s="3" t="s">
        <v>117</v>
      </c>
      <c r="C8" s="3"/>
      <c r="E8" s="6"/>
      <c r="F8" s="7"/>
      <c r="G8" s="7" t="s">
        <v>138</v>
      </c>
      <c r="H8" s="8"/>
    </row>
    <row r="9" spans="5:8" ht="5.25" customHeight="1" thickBot="1">
      <c r="E9" s="6"/>
      <c r="F9" s="7"/>
      <c r="G9" s="7"/>
      <c r="H9" s="8"/>
    </row>
    <row r="10" spans="1:8" ht="18.75" customHeight="1" thickBot="1">
      <c r="A10" s="137" t="s">
        <v>52</v>
      </c>
      <c r="B10" s="138" t="s">
        <v>118</v>
      </c>
      <c r="C10" s="13" t="s">
        <v>1</v>
      </c>
      <c r="D10" s="15" t="s">
        <v>54</v>
      </c>
      <c r="E10" s="16" t="s">
        <v>55</v>
      </c>
      <c r="F10" s="17" t="s">
        <v>56</v>
      </c>
      <c r="G10" s="139" t="s">
        <v>57</v>
      </c>
      <c r="H10" s="19" t="s">
        <v>58</v>
      </c>
    </row>
    <row r="11" spans="1:8" ht="12.75">
      <c r="A11" s="56"/>
      <c r="B11" s="140">
        <v>1503</v>
      </c>
      <c r="C11" s="22" t="s">
        <v>2</v>
      </c>
      <c r="D11" s="23"/>
      <c r="E11" s="24"/>
      <c r="F11" s="25" t="s">
        <v>184</v>
      </c>
      <c r="G11" s="26">
        <f>1898.49+66.9</f>
        <v>1965.39</v>
      </c>
      <c r="H11" s="27">
        <f>G11+G12+G13</f>
        <v>1965.39</v>
      </c>
    </row>
    <row r="12" spans="1:8" ht="12.75">
      <c r="A12" s="56"/>
      <c r="B12" s="119"/>
      <c r="C12" s="30" t="s">
        <v>3</v>
      </c>
      <c r="D12" s="23"/>
      <c r="E12" s="31"/>
      <c r="F12" s="32"/>
      <c r="G12" s="33"/>
      <c r="H12" s="34"/>
    </row>
    <row r="13" spans="1:8" ht="12.75">
      <c r="A13" s="56"/>
      <c r="B13" s="119"/>
      <c r="C13" s="30"/>
      <c r="D13" s="23"/>
      <c r="E13" s="31"/>
      <c r="F13" s="32"/>
      <c r="G13" s="33"/>
      <c r="H13" s="34"/>
    </row>
    <row r="14" spans="1:8" ht="12.75">
      <c r="A14" s="56"/>
      <c r="B14" s="119">
        <v>1508</v>
      </c>
      <c r="C14" s="35" t="s">
        <v>8</v>
      </c>
      <c r="D14" s="23"/>
      <c r="E14" s="31"/>
      <c r="F14" s="32" t="s">
        <v>191</v>
      </c>
      <c r="G14" s="33">
        <f>6424.23+347.62</f>
        <v>6771.849999999999</v>
      </c>
      <c r="H14" s="34">
        <f>G14+G15+G16</f>
        <v>6771.849999999999</v>
      </c>
    </row>
    <row r="15" spans="1:8" ht="12.75">
      <c r="A15" s="56"/>
      <c r="B15" s="119"/>
      <c r="C15" s="30" t="s">
        <v>9</v>
      </c>
      <c r="D15" s="23"/>
      <c r="E15" s="31"/>
      <c r="F15" s="32"/>
      <c r="G15" s="33"/>
      <c r="H15" s="34"/>
    </row>
    <row r="16" spans="1:8" ht="12.75">
      <c r="A16" s="56"/>
      <c r="B16" s="119"/>
      <c r="C16" s="30"/>
      <c r="D16" s="23"/>
      <c r="E16" s="31"/>
      <c r="F16" s="32"/>
      <c r="G16" s="33"/>
      <c r="H16" s="34"/>
    </row>
    <row r="17" spans="1:8" ht="12.75">
      <c r="A17" s="56"/>
      <c r="B17" s="119">
        <v>1509</v>
      </c>
      <c r="C17" s="35" t="s">
        <v>10</v>
      </c>
      <c r="D17" s="23"/>
      <c r="E17" s="31"/>
      <c r="F17" s="32" t="s">
        <v>192</v>
      </c>
      <c r="G17" s="33">
        <f>297.18+5299.59</f>
        <v>5596.77</v>
      </c>
      <c r="H17" s="34">
        <f>G17+G18+G19</f>
        <v>5596.77</v>
      </c>
    </row>
    <row r="18" spans="1:8" ht="12.75">
      <c r="A18" s="56"/>
      <c r="B18" s="119"/>
      <c r="C18" s="30" t="s">
        <v>11</v>
      </c>
      <c r="D18" s="23"/>
      <c r="E18" s="31"/>
      <c r="F18" s="32"/>
      <c r="G18" s="33"/>
      <c r="H18" s="34"/>
    </row>
    <row r="19" spans="1:8" ht="12.75">
      <c r="A19" s="56"/>
      <c r="B19" s="119"/>
      <c r="C19" s="30"/>
      <c r="D19" s="23"/>
      <c r="E19" s="31"/>
      <c r="F19" s="32"/>
      <c r="G19" s="33"/>
      <c r="H19" s="34"/>
    </row>
    <row r="20" spans="1:8" ht="12.75">
      <c r="A20" s="56"/>
      <c r="B20" s="119"/>
      <c r="C20" s="30"/>
      <c r="D20" s="23"/>
      <c r="E20" s="31"/>
      <c r="F20" s="32"/>
      <c r="G20" s="33"/>
      <c r="H20" s="34"/>
    </row>
    <row r="21" spans="1:8" ht="12.75">
      <c r="A21" s="56"/>
      <c r="B21" s="119">
        <v>1510</v>
      </c>
      <c r="C21" s="35" t="s">
        <v>12</v>
      </c>
      <c r="D21" s="6"/>
      <c r="E21" s="31"/>
      <c r="F21" s="32" t="s">
        <v>193</v>
      </c>
      <c r="G21" s="33">
        <f>5584.14+8468.47</f>
        <v>14052.61</v>
      </c>
      <c r="H21" s="34">
        <f>G21+G22</f>
        <v>14052.61</v>
      </c>
    </row>
    <row r="22" spans="1:8" ht="12.75">
      <c r="A22" s="56"/>
      <c r="B22" s="119"/>
      <c r="C22" s="30" t="s">
        <v>13</v>
      </c>
      <c r="D22" s="23"/>
      <c r="E22" s="31"/>
      <c r="F22" s="32"/>
      <c r="G22" s="33"/>
      <c r="H22" s="34"/>
    </row>
    <row r="23" spans="1:8" ht="12.75">
      <c r="A23" s="56"/>
      <c r="B23" s="119"/>
      <c r="C23" s="30"/>
      <c r="D23" s="23"/>
      <c r="E23" s="31"/>
      <c r="F23" s="32"/>
      <c r="G23" s="33"/>
      <c r="H23" s="34"/>
    </row>
    <row r="24" spans="1:8" ht="12.75">
      <c r="A24" s="56"/>
      <c r="B24" s="119">
        <v>1514</v>
      </c>
      <c r="C24" s="35" t="s">
        <v>62</v>
      </c>
      <c r="D24" s="23"/>
      <c r="E24" s="31"/>
      <c r="F24" s="32" t="s">
        <v>210</v>
      </c>
      <c r="G24" s="33">
        <f>67.28+2113.77</f>
        <v>2181.05</v>
      </c>
      <c r="H24" s="34">
        <f>G24+G25</f>
        <v>2181.05</v>
      </c>
    </row>
    <row r="25" spans="1:8" ht="12.75">
      <c r="A25" s="56"/>
      <c r="B25" s="119"/>
      <c r="C25" s="30" t="s">
        <v>3</v>
      </c>
      <c r="D25" s="23"/>
      <c r="E25" s="31"/>
      <c r="F25" s="32"/>
      <c r="G25" s="33"/>
      <c r="H25" s="34"/>
    </row>
    <row r="26" spans="1:8" ht="12.75">
      <c r="A26" s="56"/>
      <c r="B26" s="119"/>
      <c r="C26" s="30"/>
      <c r="D26" s="23"/>
      <c r="E26" s="31"/>
      <c r="G26" s="146"/>
      <c r="H26" s="34"/>
    </row>
    <row r="27" spans="1:8" ht="12.75">
      <c r="A27" s="56"/>
      <c r="B27" s="119">
        <v>1516</v>
      </c>
      <c r="C27" s="35" t="s">
        <v>63</v>
      </c>
      <c r="D27" s="23"/>
      <c r="E27" s="31"/>
      <c r="F27" s="32" t="s">
        <v>211</v>
      </c>
      <c r="G27" s="33">
        <f>87.53+750.45</f>
        <v>837.98</v>
      </c>
      <c r="H27" s="34">
        <f>G27+G28+G29</f>
        <v>837.98</v>
      </c>
    </row>
    <row r="28" spans="1:8" ht="12.75">
      <c r="A28" s="56"/>
      <c r="B28" s="119"/>
      <c r="C28" s="30" t="s">
        <v>3</v>
      </c>
      <c r="D28" s="23"/>
      <c r="E28" s="31"/>
      <c r="F28" s="32"/>
      <c r="G28" s="33"/>
      <c r="H28" s="34"/>
    </row>
    <row r="29" spans="1:8" ht="12.75">
      <c r="A29" s="56"/>
      <c r="B29" s="119"/>
      <c r="C29" s="30"/>
      <c r="D29" s="23"/>
      <c r="E29" s="31"/>
      <c r="F29" s="32"/>
      <c r="G29" s="33"/>
      <c r="H29" s="34"/>
    </row>
    <row r="30" spans="1:8" ht="12.75">
      <c r="A30" s="56"/>
      <c r="B30" s="119">
        <v>1521</v>
      </c>
      <c r="C30" s="35" t="s">
        <v>22</v>
      </c>
      <c r="D30" s="23"/>
      <c r="E30" s="31"/>
      <c r="F30" s="32" t="s">
        <v>212</v>
      </c>
      <c r="G30" s="33">
        <f>87.53+1338.18</f>
        <v>1425.71</v>
      </c>
      <c r="H30" s="34">
        <f>G30+G31</f>
        <v>1425.71</v>
      </c>
    </row>
    <row r="31" spans="1:8" ht="12.75">
      <c r="A31" s="56"/>
      <c r="B31" s="80"/>
      <c r="C31" s="30" t="s">
        <v>3</v>
      </c>
      <c r="D31" s="23"/>
      <c r="E31" s="31"/>
      <c r="F31" s="32"/>
      <c r="G31" s="33"/>
      <c r="H31" s="34"/>
    </row>
    <row r="32" spans="1:8" ht="12.75">
      <c r="A32" s="56"/>
      <c r="B32" s="80"/>
      <c r="C32" s="40"/>
      <c r="D32" s="41"/>
      <c r="E32" s="42"/>
      <c r="F32" s="32"/>
      <c r="G32" s="33"/>
      <c r="H32" s="34"/>
    </row>
    <row r="33" spans="1:8" ht="12.75">
      <c r="A33" s="56"/>
      <c r="B33" s="141">
        <v>1522</v>
      </c>
      <c r="C33" s="35" t="s">
        <v>23</v>
      </c>
      <c r="D33" s="23"/>
      <c r="E33" s="31"/>
      <c r="F33" s="32" t="s">
        <v>213</v>
      </c>
      <c r="G33" s="33">
        <f>67.64+2281.32</f>
        <v>2348.96</v>
      </c>
      <c r="H33" s="34">
        <f>G33+G34</f>
        <v>2348.96</v>
      </c>
    </row>
    <row r="34" spans="1:8" ht="12.75">
      <c r="A34" s="56"/>
      <c r="B34" s="119"/>
      <c r="C34" s="30" t="s">
        <v>11</v>
      </c>
      <c r="D34" s="23"/>
      <c r="E34" s="31"/>
      <c r="F34" s="32"/>
      <c r="G34" s="33"/>
      <c r="H34" s="34"/>
    </row>
    <row r="35" spans="1:8" ht="12.75">
      <c r="A35" s="56"/>
      <c r="B35" s="119"/>
      <c r="C35" s="30"/>
      <c r="D35" s="23"/>
      <c r="E35" s="31"/>
      <c r="F35" s="32"/>
      <c r="G35" s="33"/>
      <c r="H35" s="34"/>
    </row>
    <row r="36" spans="1:8" ht="12.75">
      <c r="A36" s="56"/>
      <c r="B36" s="141">
        <v>1523</v>
      </c>
      <c r="C36" s="35" t="s">
        <v>64</v>
      </c>
      <c r="D36" s="23"/>
      <c r="E36" s="31"/>
      <c r="F36" s="6" t="s">
        <v>194</v>
      </c>
      <c r="G36" s="33">
        <f>519.17+3359.24</f>
        <v>3878.41</v>
      </c>
      <c r="H36" s="34">
        <f>G36+G37+G38</f>
        <v>3878.41</v>
      </c>
    </row>
    <row r="37" spans="1:8" ht="12.75">
      <c r="A37" s="56"/>
      <c r="B37" s="119"/>
      <c r="C37" s="30" t="s">
        <v>11</v>
      </c>
      <c r="D37" s="23"/>
      <c r="E37" s="31"/>
      <c r="F37" s="32"/>
      <c r="G37" s="33"/>
      <c r="H37" s="34"/>
    </row>
    <row r="38" spans="1:8" ht="12.75">
      <c r="A38" s="56"/>
      <c r="B38" s="119"/>
      <c r="C38" s="30"/>
      <c r="D38" s="23"/>
      <c r="E38" s="31"/>
      <c r="G38" s="33"/>
      <c r="H38" s="34"/>
    </row>
    <row r="39" spans="1:8" ht="12.75">
      <c r="A39" s="56"/>
      <c r="B39" s="141">
        <v>1526</v>
      </c>
      <c r="C39" s="35" t="s">
        <v>114</v>
      </c>
      <c r="D39" s="23"/>
      <c r="E39" s="31"/>
      <c r="F39" s="32" t="s">
        <v>139</v>
      </c>
      <c r="G39" s="33">
        <f>26898.5+3510.98</f>
        <v>30409.48</v>
      </c>
      <c r="H39" s="34">
        <f>G39+G40</f>
        <v>30409.48</v>
      </c>
    </row>
    <row r="40" spans="1:8" ht="12.75">
      <c r="A40" s="56"/>
      <c r="B40" s="119"/>
      <c r="C40" s="30" t="s">
        <v>3</v>
      </c>
      <c r="D40" s="23"/>
      <c r="E40" s="31"/>
      <c r="F40" s="32"/>
      <c r="G40" s="33"/>
      <c r="H40" s="34"/>
    </row>
    <row r="41" spans="1:8" ht="12.75">
      <c r="A41" s="56"/>
      <c r="B41" s="119"/>
      <c r="C41" s="30"/>
      <c r="D41" s="23"/>
      <c r="E41" s="31"/>
      <c r="F41" s="32"/>
      <c r="G41" s="33"/>
      <c r="H41" s="34"/>
    </row>
    <row r="42" spans="1:8" ht="12.75">
      <c r="A42" s="56"/>
      <c r="B42" s="119"/>
      <c r="C42" s="30"/>
      <c r="D42" s="23"/>
      <c r="E42" s="31"/>
      <c r="F42" s="32"/>
      <c r="G42" s="33"/>
      <c r="H42" s="34"/>
    </row>
    <row r="43" spans="1:8" ht="12.75">
      <c r="A43" s="56"/>
      <c r="B43" s="141">
        <v>1527</v>
      </c>
      <c r="C43" s="35" t="s">
        <v>65</v>
      </c>
      <c r="D43" s="23"/>
      <c r="E43" s="31"/>
      <c r="F43" s="32" t="s">
        <v>214</v>
      </c>
      <c r="G43" s="33">
        <f>3799.27+360.44</f>
        <v>4159.71</v>
      </c>
      <c r="H43" s="34">
        <f>G43+G44</f>
        <v>4159.71</v>
      </c>
    </row>
    <row r="44" spans="1:8" ht="12.75">
      <c r="A44" s="56"/>
      <c r="B44" s="119"/>
      <c r="C44" s="30" t="s">
        <v>26</v>
      </c>
      <c r="D44" s="23"/>
      <c r="E44" s="31"/>
      <c r="F44" s="32"/>
      <c r="G44" s="33"/>
      <c r="H44" s="34"/>
    </row>
    <row r="45" spans="1:8" ht="12.75">
      <c r="A45" s="56"/>
      <c r="B45" s="119"/>
      <c r="C45" s="30"/>
      <c r="D45" s="23"/>
      <c r="E45" s="31"/>
      <c r="F45" s="32"/>
      <c r="G45" s="33"/>
      <c r="H45" s="34"/>
    </row>
    <row r="46" spans="1:8" ht="12.75">
      <c r="A46" s="56"/>
      <c r="B46" s="141">
        <v>1529</v>
      </c>
      <c r="C46" s="35" t="s">
        <v>28</v>
      </c>
      <c r="D46" s="23"/>
      <c r="E46" s="31"/>
      <c r="F46" s="32" t="s">
        <v>215</v>
      </c>
      <c r="G46" s="33">
        <f>35327.21+4422.64</f>
        <v>39749.85</v>
      </c>
      <c r="H46" s="34">
        <f>G46+G47+G48</f>
        <v>39749.85</v>
      </c>
    </row>
    <row r="47" spans="1:8" ht="12.75">
      <c r="A47" s="56"/>
      <c r="B47" s="119"/>
      <c r="C47" s="30" t="s">
        <v>3</v>
      </c>
      <c r="D47" s="23"/>
      <c r="E47" s="31"/>
      <c r="F47" s="32"/>
      <c r="G47" s="33"/>
      <c r="H47" s="47"/>
    </row>
    <row r="48" spans="1:8" ht="12.75">
      <c r="A48" s="56"/>
      <c r="B48" s="119"/>
      <c r="C48" s="30"/>
      <c r="D48" s="23"/>
      <c r="E48" s="31"/>
      <c r="F48" s="32"/>
      <c r="G48" s="33"/>
      <c r="H48" s="47"/>
    </row>
    <row r="49" spans="1:8" ht="12.75">
      <c r="A49" s="56"/>
      <c r="B49" s="141">
        <v>1525</v>
      </c>
      <c r="C49" s="49" t="s">
        <v>24</v>
      </c>
      <c r="D49" s="23"/>
      <c r="E49" s="31"/>
      <c r="F49" s="32" t="s">
        <v>119</v>
      </c>
      <c r="G49" s="33">
        <v>6228.38</v>
      </c>
      <c r="H49" s="34">
        <f>G49+G50+G51</f>
        <v>6228.38</v>
      </c>
    </row>
    <row r="50" spans="1:8" ht="12.75">
      <c r="A50" s="56"/>
      <c r="B50" s="80"/>
      <c r="C50" s="52" t="s">
        <v>3</v>
      </c>
      <c r="D50" s="41"/>
      <c r="E50" s="42"/>
      <c r="F50" s="32"/>
      <c r="G50" s="33"/>
      <c r="H50" s="34"/>
    </row>
    <row r="51" spans="1:8" ht="12.75">
      <c r="A51" s="56"/>
      <c r="B51" s="80"/>
      <c r="C51" s="52"/>
      <c r="D51" s="41"/>
      <c r="E51" s="42"/>
      <c r="F51" s="32"/>
      <c r="G51" s="33"/>
      <c r="H51" s="34"/>
    </row>
    <row r="52" spans="1:8" ht="12.75">
      <c r="A52" s="56"/>
      <c r="B52" s="118">
        <v>1533</v>
      </c>
      <c r="C52" s="54" t="s">
        <v>30</v>
      </c>
      <c r="D52" s="23"/>
      <c r="E52" s="31"/>
      <c r="F52" s="32" t="s">
        <v>197</v>
      </c>
      <c r="G52" s="33">
        <f>170.07+3645.42</f>
        <v>3815.4900000000002</v>
      </c>
      <c r="H52" s="34">
        <f>G52+G53+G54</f>
        <v>3815.4900000000002</v>
      </c>
    </row>
    <row r="53" spans="1:8" ht="12.75">
      <c r="A53" s="56"/>
      <c r="B53" s="80"/>
      <c r="C53" s="52" t="s">
        <v>3</v>
      </c>
      <c r="D53" s="41"/>
      <c r="E53" s="42"/>
      <c r="F53" s="32"/>
      <c r="G53" s="33"/>
      <c r="H53" s="34"/>
    </row>
    <row r="54" spans="1:8" ht="12" customHeight="1">
      <c r="A54" s="56"/>
      <c r="B54" s="80"/>
      <c r="C54" s="52"/>
      <c r="D54" s="41"/>
      <c r="E54" s="42"/>
      <c r="F54" s="32"/>
      <c r="G54" s="33"/>
      <c r="H54" s="55"/>
    </row>
    <row r="55" spans="1:8" ht="12.75">
      <c r="A55" s="56"/>
      <c r="B55" s="142">
        <v>1537</v>
      </c>
      <c r="C55" s="63" t="s">
        <v>66</v>
      </c>
      <c r="D55" s="23"/>
      <c r="E55" s="31"/>
      <c r="F55" s="32" t="s">
        <v>185</v>
      </c>
      <c r="G55" s="33">
        <f>3327.35+11086.05</f>
        <v>14413.4</v>
      </c>
      <c r="H55" s="34">
        <f>G55+G56+G57+G58</f>
        <v>37038.87</v>
      </c>
    </row>
    <row r="56" spans="1:8" ht="12.75">
      <c r="A56" s="56"/>
      <c r="B56" s="143"/>
      <c r="C56" s="64" t="s">
        <v>67</v>
      </c>
      <c r="D56" s="23"/>
      <c r="E56" s="31"/>
      <c r="F56" s="32" t="s">
        <v>199</v>
      </c>
      <c r="G56" s="33">
        <f>2048.86+3040.07</f>
        <v>5088.93</v>
      </c>
      <c r="H56" s="34"/>
    </row>
    <row r="57" spans="1:8" ht="12.75">
      <c r="A57" s="56"/>
      <c r="B57" s="143"/>
      <c r="C57" s="64"/>
      <c r="D57" s="23"/>
      <c r="E57" s="31"/>
      <c r="F57" s="32" t="s">
        <v>200</v>
      </c>
      <c r="G57" s="33">
        <f>9511.59+698.77</f>
        <v>10210.36</v>
      </c>
      <c r="H57" s="34"/>
    </row>
    <row r="58" spans="1:8" ht="12.75">
      <c r="A58" s="56"/>
      <c r="B58" s="143"/>
      <c r="C58" s="64"/>
      <c r="D58" s="23"/>
      <c r="E58" s="31"/>
      <c r="F58" s="32" t="s">
        <v>186</v>
      </c>
      <c r="G58" s="33">
        <f>1365.49+5960.69</f>
        <v>7326.179999999999</v>
      </c>
      <c r="H58" s="34"/>
    </row>
    <row r="59" spans="1:8" ht="12.75">
      <c r="A59" s="56"/>
      <c r="B59" s="143"/>
      <c r="C59" s="64"/>
      <c r="D59" s="23"/>
      <c r="E59" s="31"/>
      <c r="F59" s="32"/>
      <c r="G59" s="33"/>
      <c r="H59" s="34"/>
    </row>
    <row r="60" spans="1:8" ht="12.75">
      <c r="A60" s="56"/>
      <c r="B60" s="143">
        <v>1538</v>
      </c>
      <c r="C60" s="63" t="s">
        <v>33</v>
      </c>
      <c r="D60" s="23"/>
      <c r="E60" s="172"/>
      <c r="F60" s="32" t="s">
        <v>216</v>
      </c>
      <c r="G60" s="33">
        <f>1537.72+1506.4</f>
        <v>3044.12</v>
      </c>
      <c r="H60" s="34">
        <f>G60+G61</f>
        <v>3044.12</v>
      </c>
    </row>
    <row r="61" spans="1:8" ht="12.75">
      <c r="A61" s="56"/>
      <c r="B61" s="143"/>
      <c r="C61" s="63" t="s">
        <v>34</v>
      </c>
      <c r="D61" s="23"/>
      <c r="E61" s="31"/>
      <c r="F61" s="32"/>
      <c r="G61" s="33"/>
      <c r="H61" s="34"/>
    </row>
    <row r="62" spans="1:8" ht="12.75">
      <c r="A62" s="56"/>
      <c r="B62" s="143"/>
      <c r="C62" s="63"/>
      <c r="D62" s="23"/>
      <c r="E62" s="31"/>
      <c r="F62" s="32"/>
      <c r="G62" s="33"/>
      <c r="H62" s="34"/>
    </row>
    <row r="63" spans="1:8" ht="12.75">
      <c r="A63" s="56"/>
      <c r="B63" s="119">
        <v>1539</v>
      </c>
      <c r="C63" s="54" t="s">
        <v>115</v>
      </c>
      <c r="D63" s="23"/>
      <c r="E63" s="31"/>
      <c r="F63" s="32" t="s">
        <v>217</v>
      </c>
      <c r="G63" s="33">
        <f>467.36+34.01</f>
        <v>501.37</v>
      </c>
      <c r="H63" s="34">
        <f>G63+G64</f>
        <v>501.37</v>
      </c>
    </row>
    <row r="64" spans="1:8" ht="12.75">
      <c r="A64" s="56"/>
      <c r="B64" s="119"/>
      <c r="C64" s="54"/>
      <c r="D64" s="23"/>
      <c r="E64" s="31"/>
      <c r="F64" s="32"/>
      <c r="G64" s="33"/>
      <c r="H64" s="34"/>
    </row>
    <row r="65" spans="1:8" ht="12.75">
      <c r="A65" s="56"/>
      <c r="B65" s="119"/>
      <c r="C65" s="54"/>
      <c r="D65" s="23"/>
      <c r="E65" s="31"/>
      <c r="F65" s="32"/>
      <c r="G65" s="33"/>
      <c r="H65" s="34"/>
    </row>
    <row r="66" spans="1:8" ht="12.75">
      <c r="A66" s="56"/>
      <c r="B66" s="143">
        <v>1540</v>
      </c>
      <c r="C66" s="63" t="s">
        <v>69</v>
      </c>
      <c r="D66" s="23"/>
      <c r="E66" s="31"/>
      <c r="F66" s="32" t="s">
        <v>218</v>
      </c>
      <c r="G66" s="33">
        <f>104.16+1111.5</f>
        <v>1215.66</v>
      </c>
      <c r="H66" s="34">
        <f>G66+G67</f>
        <v>1215.66</v>
      </c>
    </row>
    <row r="67" spans="1:8" ht="12.75">
      <c r="A67" s="56"/>
      <c r="B67" s="143"/>
      <c r="C67" s="63" t="s">
        <v>3</v>
      </c>
      <c r="D67" s="23"/>
      <c r="E67" s="31"/>
      <c r="F67" s="32"/>
      <c r="G67" s="33"/>
      <c r="H67" s="34"/>
    </row>
    <row r="68" spans="1:8" ht="12.75">
      <c r="A68" s="56"/>
      <c r="B68" s="143"/>
      <c r="C68" s="63"/>
      <c r="D68" s="23"/>
      <c r="E68" s="31"/>
      <c r="F68" s="32"/>
      <c r="G68" s="33"/>
      <c r="H68" s="34"/>
    </row>
    <row r="69" spans="1:8" ht="12.75">
      <c r="A69" s="56"/>
      <c r="B69" s="119">
        <v>1543</v>
      </c>
      <c r="C69" s="54" t="s">
        <v>72</v>
      </c>
      <c r="D69" s="23"/>
      <c r="E69" s="31"/>
      <c r="F69" s="32" t="s">
        <v>187</v>
      </c>
      <c r="G69" s="33">
        <f>629.04+1143.13</f>
        <v>1772.17</v>
      </c>
      <c r="H69" s="34">
        <f>G69+G70</f>
        <v>1772.17</v>
      </c>
    </row>
    <row r="70" spans="1:8" ht="12.75">
      <c r="A70" s="56"/>
      <c r="B70" s="119"/>
      <c r="C70" s="54" t="s">
        <v>36</v>
      </c>
      <c r="D70" s="23"/>
      <c r="E70" s="31"/>
      <c r="F70" s="32"/>
      <c r="G70" s="33"/>
      <c r="H70" s="34"/>
    </row>
    <row r="71" spans="1:8" ht="12.75">
      <c r="A71" s="56"/>
      <c r="B71" s="119"/>
      <c r="C71" s="54"/>
      <c r="D71" s="23"/>
      <c r="E71" s="31"/>
      <c r="F71" s="32"/>
      <c r="G71" s="33"/>
      <c r="H71" s="34"/>
    </row>
    <row r="72" spans="1:8" ht="12.75">
      <c r="A72" s="56"/>
      <c r="B72" s="80">
        <v>1545</v>
      </c>
      <c r="C72" s="68" t="s">
        <v>74</v>
      </c>
      <c r="D72" s="41"/>
      <c r="E72" s="42"/>
      <c r="F72" s="69" t="s">
        <v>202</v>
      </c>
      <c r="G72" s="59">
        <f>2241.39+22292.43</f>
        <v>24533.82</v>
      </c>
      <c r="H72" s="58">
        <f>G72+G73+G74</f>
        <v>25034.45</v>
      </c>
    </row>
    <row r="73" spans="1:8" ht="12.75">
      <c r="A73" s="56"/>
      <c r="B73" s="80"/>
      <c r="C73" s="68" t="s">
        <v>34</v>
      </c>
      <c r="D73" s="41"/>
      <c r="E73" s="42"/>
      <c r="F73" s="69" t="s">
        <v>219</v>
      </c>
      <c r="G73" s="59">
        <f>33.27+467.36</f>
        <v>500.63</v>
      </c>
      <c r="H73" s="58"/>
    </row>
    <row r="74" spans="1:8" ht="12.75">
      <c r="A74" s="56"/>
      <c r="B74" s="80"/>
      <c r="C74" s="68"/>
      <c r="D74" s="41"/>
      <c r="E74" s="42"/>
      <c r="F74" s="69"/>
      <c r="G74" s="59"/>
      <c r="H74" s="58"/>
    </row>
    <row r="75" spans="1:8" ht="12.75">
      <c r="A75" s="56"/>
      <c r="B75" s="80"/>
      <c r="C75" s="68"/>
      <c r="D75" s="41"/>
      <c r="E75" s="42"/>
      <c r="F75" s="69"/>
      <c r="G75" s="59"/>
      <c r="H75" s="58"/>
    </row>
    <row r="76" spans="1:8" ht="12.75">
      <c r="A76" s="56"/>
      <c r="B76" s="80">
        <v>1548</v>
      </c>
      <c r="C76" s="68" t="s">
        <v>78</v>
      </c>
      <c r="D76" s="41"/>
      <c r="E76" s="42"/>
      <c r="F76" s="69" t="s">
        <v>203</v>
      </c>
      <c r="G76" s="59">
        <f>1991.49+68.02</f>
        <v>2059.51</v>
      </c>
      <c r="H76" s="58">
        <f>G76+G77+G78</f>
        <v>2059.51</v>
      </c>
    </row>
    <row r="77" spans="1:8" ht="12.75">
      <c r="A77" s="56"/>
      <c r="B77" s="80"/>
      <c r="C77" s="68" t="s">
        <v>3</v>
      </c>
      <c r="D77" s="41"/>
      <c r="E77" s="42"/>
      <c r="F77" s="69"/>
      <c r="G77" s="59"/>
      <c r="H77" s="58"/>
    </row>
    <row r="78" spans="1:8" ht="12.75">
      <c r="A78" s="56"/>
      <c r="B78" s="80"/>
      <c r="C78" s="68"/>
      <c r="D78" s="41"/>
      <c r="E78" s="42"/>
      <c r="F78" s="69"/>
      <c r="G78" s="59"/>
      <c r="H78" s="58"/>
    </row>
    <row r="79" spans="1:8" ht="12.75">
      <c r="A79" s="56"/>
      <c r="B79" s="131">
        <v>1549</v>
      </c>
      <c r="C79" s="71" t="s">
        <v>79</v>
      </c>
      <c r="D79" s="41"/>
      <c r="E79" s="42"/>
      <c r="F79" s="69" t="s">
        <v>220</v>
      </c>
      <c r="G79" s="59">
        <f>373.89+48.21</f>
        <v>422.09999999999997</v>
      </c>
      <c r="H79" s="58">
        <f>G79+G80+G81</f>
        <v>422.09999999999997</v>
      </c>
    </row>
    <row r="80" spans="1:8" ht="12.75">
      <c r="A80" s="56"/>
      <c r="B80" s="131"/>
      <c r="C80" s="71" t="s">
        <v>3</v>
      </c>
      <c r="D80" s="41"/>
      <c r="E80" s="42"/>
      <c r="F80" s="69"/>
      <c r="G80" s="59"/>
      <c r="H80" s="58"/>
    </row>
    <row r="81" spans="1:8" ht="12.75">
      <c r="A81" s="56"/>
      <c r="B81" s="131"/>
      <c r="C81" s="71"/>
      <c r="D81" s="41"/>
      <c r="E81" s="42"/>
      <c r="F81" s="69"/>
      <c r="G81" s="59"/>
      <c r="H81" s="58"/>
    </row>
    <row r="82" spans="1:8" ht="12.75">
      <c r="A82" s="56"/>
      <c r="B82" s="80">
        <v>1551</v>
      </c>
      <c r="C82" s="68" t="s">
        <v>80</v>
      </c>
      <c r="D82" s="73"/>
      <c r="E82" s="42"/>
      <c r="F82" s="69" t="s">
        <v>221</v>
      </c>
      <c r="G82" s="59">
        <f>2359.51+336.78</f>
        <v>2696.29</v>
      </c>
      <c r="H82" s="58">
        <f>G82+G83</f>
        <v>2696.29</v>
      </c>
    </row>
    <row r="83" spans="1:8" ht="12.75">
      <c r="A83" s="56"/>
      <c r="B83" s="80"/>
      <c r="C83" s="68" t="s">
        <v>39</v>
      </c>
      <c r="D83" s="28"/>
      <c r="E83" s="42"/>
      <c r="F83" s="69"/>
      <c r="G83" s="59"/>
      <c r="H83" s="58"/>
    </row>
    <row r="84" spans="1:8" ht="12.75">
      <c r="A84" s="56"/>
      <c r="B84" s="80"/>
      <c r="C84" s="68"/>
      <c r="D84" s="28"/>
      <c r="E84" s="42"/>
      <c r="F84" s="69"/>
      <c r="G84" s="59"/>
      <c r="H84" s="58"/>
    </row>
    <row r="85" spans="1:8" ht="12.75">
      <c r="A85" s="56"/>
      <c r="B85" s="80">
        <v>1553</v>
      </c>
      <c r="C85" s="75" t="s">
        <v>40</v>
      </c>
      <c r="D85" s="74"/>
      <c r="E85" s="42"/>
      <c r="F85" s="69" t="s">
        <v>204</v>
      </c>
      <c r="G85" s="59">
        <f>1776.54+67.27</f>
        <v>1843.81</v>
      </c>
      <c r="H85" s="58">
        <f>G85+G86</f>
        <v>1843.81</v>
      </c>
    </row>
    <row r="86" spans="1:8" ht="12.75">
      <c r="A86" s="56"/>
      <c r="B86" s="80"/>
      <c r="C86" s="75" t="s">
        <v>3</v>
      </c>
      <c r="D86" s="28"/>
      <c r="E86" s="42"/>
      <c r="F86" s="69"/>
      <c r="G86" s="59"/>
      <c r="H86" s="58"/>
    </row>
    <row r="87" spans="1:8" ht="12.75">
      <c r="A87" s="56"/>
      <c r="B87" s="80"/>
      <c r="C87" s="75"/>
      <c r="D87" s="28"/>
      <c r="E87" s="42"/>
      <c r="F87" s="69"/>
      <c r="G87" s="59"/>
      <c r="H87" s="58"/>
    </row>
    <row r="88" spans="1:8" ht="12.75">
      <c r="A88" s="56"/>
      <c r="B88" s="80">
        <v>1855</v>
      </c>
      <c r="C88" s="75" t="s">
        <v>84</v>
      </c>
      <c r="D88" s="28"/>
      <c r="E88" s="42"/>
      <c r="F88" s="69" t="s">
        <v>206</v>
      </c>
      <c r="G88" s="59">
        <f>68.02+1682.49</f>
        <v>1750.51</v>
      </c>
      <c r="H88" s="58">
        <f>G88+G89</f>
        <v>1750.51</v>
      </c>
    </row>
    <row r="89" spans="1:8" ht="12.75">
      <c r="A89" s="56"/>
      <c r="B89" s="80"/>
      <c r="C89" s="75" t="s">
        <v>3</v>
      </c>
      <c r="D89" s="28"/>
      <c r="E89" s="42"/>
      <c r="F89" s="69"/>
      <c r="G89" s="59"/>
      <c r="H89" s="58"/>
    </row>
    <row r="90" spans="1:8" ht="12.75">
      <c r="A90" s="56"/>
      <c r="B90" s="80"/>
      <c r="C90" s="75"/>
      <c r="D90" s="28"/>
      <c r="E90" s="42"/>
      <c r="F90" s="69"/>
      <c r="G90" s="59"/>
      <c r="H90" s="58"/>
    </row>
    <row r="91" spans="1:8" ht="12.75">
      <c r="A91" s="56"/>
      <c r="B91" s="80">
        <v>1856</v>
      </c>
      <c r="C91" s="75" t="s">
        <v>85</v>
      </c>
      <c r="D91" s="6"/>
      <c r="E91" s="42"/>
      <c r="F91" s="69" t="s">
        <v>207</v>
      </c>
      <c r="G91" s="59">
        <f>3224.78+222.45</f>
        <v>3447.23</v>
      </c>
      <c r="H91" s="58">
        <f>G91+G92+G93</f>
        <v>3447.23</v>
      </c>
    </row>
    <row r="92" spans="1:8" ht="12.75">
      <c r="A92" s="56"/>
      <c r="B92" s="80"/>
      <c r="C92" s="75" t="s">
        <v>3</v>
      </c>
      <c r="D92" s="28"/>
      <c r="E92" s="42"/>
      <c r="F92" s="69"/>
      <c r="G92" s="59"/>
      <c r="H92" s="58"/>
    </row>
    <row r="93" spans="1:8" ht="12.75">
      <c r="A93" s="56"/>
      <c r="B93" s="80"/>
      <c r="C93" s="75"/>
      <c r="D93" s="28"/>
      <c r="E93" s="42"/>
      <c r="F93" s="69"/>
      <c r="G93" s="59"/>
      <c r="H93" s="58"/>
    </row>
    <row r="94" spans="1:8" ht="12.75">
      <c r="A94" s="56"/>
      <c r="B94" s="80"/>
      <c r="C94" s="75"/>
      <c r="D94" s="28"/>
      <c r="E94" s="42"/>
      <c r="F94" s="69"/>
      <c r="G94" s="59"/>
      <c r="H94" s="58"/>
    </row>
    <row r="95" spans="1:8" ht="12.75">
      <c r="A95" s="56"/>
      <c r="B95" s="80">
        <v>3123</v>
      </c>
      <c r="C95" s="75" t="s">
        <v>91</v>
      </c>
      <c r="D95" s="28"/>
      <c r="E95" s="42"/>
      <c r="F95" s="69" t="s">
        <v>188</v>
      </c>
      <c r="G95" s="59">
        <f>797.01+5564.19</f>
        <v>6361.2</v>
      </c>
      <c r="H95" s="58">
        <f>G95+G96</f>
        <v>6361.2</v>
      </c>
    </row>
    <row r="96" spans="1:8" ht="12.75">
      <c r="A96" s="56"/>
      <c r="B96" s="80"/>
      <c r="C96" s="75" t="s">
        <v>92</v>
      </c>
      <c r="D96" s="6"/>
      <c r="E96" s="42"/>
      <c r="F96" s="69"/>
      <c r="G96" s="59"/>
      <c r="H96" s="58"/>
    </row>
    <row r="97" spans="1:8" ht="12.75">
      <c r="A97" s="56"/>
      <c r="B97" s="80"/>
      <c r="C97" s="75"/>
      <c r="D97" s="28"/>
      <c r="E97" s="42"/>
      <c r="F97" s="69"/>
      <c r="G97" s="59"/>
      <c r="H97" s="58"/>
    </row>
    <row r="98" spans="1:8" ht="13.5" thickBot="1">
      <c r="A98" s="56"/>
      <c r="B98" s="80"/>
      <c r="C98" s="75"/>
      <c r="D98" s="28"/>
      <c r="E98" s="42"/>
      <c r="F98" s="69"/>
      <c r="G98" s="59"/>
      <c r="H98" s="58"/>
    </row>
    <row r="99" spans="1:8" ht="13.5" thickBot="1">
      <c r="A99" s="144"/>
      <c r="B99" s="83"/>
      <c r="C99" s="83" t="s">
        <v>46</v>
      </c>
      <c r="D99" s="84"/>
      <c r="E99" s="85"/>
      <c r="F99" s="86"/>
      <c r="G99" s="87">
        <f>SUM(G11:G98)</f>
        <v>210608.93000000008</v>
      </c>
      <c r="H99" s="88">
        <f>SUM(H11:H98)</f>
        <v>210608.93000000008</v>
      </c>
    </row>
    <row r="100" spans="5:8" ht="12.75">
      <c r="E100" s="6"/>
      <c r="F100" s="7"/>
      <c r="G100" s="7"/>
      <c r="H100" s="89"/>
    </row>
    <row r="101" spans="5:8" ht="12.75">
      <c r="E101" s="6"/>
      <c r="F101" s="7"/>
      <c r="G101" s="7" t="s">
        <v>103</v>
      </c>
      <c r="H101" s="89"/>
    </row>
    <row r="102" spans="4:8" ht="12.75">
      <c r="D102" s="6"/>
      <c r="E102" s="7"/>
      <c r="F102" s="7"/>
      <c r="G102" s="7" t="s">
        <v>104</v>
      </c>
      <c r="H102" s="89"/>
    </row>
    <row r="103" spans="4:8" ht="12.75">
      <c r="D103" s="6"/>
      <c r="E103" s="7"/>
      <c r="F103" s="7"/>
      <c r="G103" s="7"/>
      <c r="H103" s="89"/>
    </row>
    <row r="104" spans="5:6" ht="15">
      <c r="E104" s="209" t="s">
        <v>222</v>
      </c>
      <c r="F104" s="208">
        <f>H99+'[1]INS,IUL.16'!H109+'[1]ADO IUL.16'!G193</f>
        <v>820396.8499999997</v>
      </c>
    </row>
    <row r="105" spans="5:6" ht="12.75">
      <c r="E105" s="6"/>
      <c r="F105" s="99"/>
    </row>
    <row r="106" ht="12.75">
      <c r="E106" s="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5"/>
  <sheetViews>
    <sheetView workbookViewId="0" topLeftCell="C61">
      <selection activeCell="E77" sqref="E77:G81"/>
    </sheetView>
  </sheetViews>
  <sheetFormatPr defaultColWidth="9.140625" defaultRowHeight="12.75"/>
  <cols>
    <col min="1" max="1" width="2.8515625" style="5" customWidth="1"/>
    <col min="2" max="2" width="7.28125" style="5" customWidth="1"/>
    <col min="3" max="3" width="25.7109375" style="5" customWidth="1"/>
    <col min="4" max="8" width="18.57421875" style="5" customWidth="1"/>
    <col min="9" max="16384" width="9.140625" style="5" customWidth="1"/>
  </cols>
  <sheetData>
    <row r="1" spans="1:8" ht="12.75">
      <c r="A1" s="3" t="s">
        <v>47</v>
      </c>
      <c r="B1" s="3"/>
      <c r="C1" s="3"/>
      <c r="E1" s="6"/>
      <c r="F1" s="7"/>
      <c r="G1" s="7"/>
      <c r="H1" s="8"/>
    </row>
    <row r="2" spans="1:8" ht="12.75">
      <c r="A2" s="3" t="s">
        <v>48</v>
      </c>
      <c r="B2" s="3"/>
      <c r="C2" s="3"/>
      <c r="E2" s="6"/>
      <c r="F2" s="7"/>
      <c r="G2" s="7"/>
      <c r="H2" s="8"/>
    </row>
    <row r="3" spans="1:8" ht="12.75">
      <c r="A3" s="3"/>
      <c r="B3" s="3"/>
      <c r="C3" s="3"/>
      <c r="E3" s="6"/>
      <c r="F3" s="7"/>
      <c r="G3" s="7"/>
      <c r="H3" s="8"/>
    </row>
    <row r="4" spans="1:8" ht="12.75">
      <c r="A4" s="6"/>
      <c r="B4" s="6"/>
      <c r="C4" s="6"/>
      <c r="D4" s="6" t="s">
        <v>549</v>
      </c>
      <c r="E4" s="6"/>
      <c r="F4" s="7"/>
      <c r="G4" s="7"/>
      <c r="H4" s="8"/>
    </row>
    <row r="5" spans="1:8" ht="12.75">
      <c r="A5" s="3"/>
      <c r="B5" s="3"/>
      <c r="C5" s="3"/>
      <c r="D5" s="3"/>
      <c r="E5" s="6"/>
      <c r="F5" s="7"/>
      <c r="G5" s="7"/>
      <c r="H5" s="8"/>
    </row>
    <row r="6" spans="1:8" ht="12.75">
      <c r="A6" s="6"/>
      <c r="B6" s="6"/>
      <c r="C6" s="1"/>
      <c r="D6" s="6" t="s">
        <v>189</v>
      </c>
      <c r="E6" s="11"/>
      <c r="G6" s="7"/>
      <c r="H6" s="8"/>
    </row>
    <row r="7" spans="1:8" ht="12.75">
      <c r="A7" s="6"/>
      <c r="B7" s="6"/>
      <c r="C7" s="1"/>
      <c r="D7" s="6" t="s">
        <v>140</v>
      </c>
      <c r="E7" s="6"/>
      <c r="G7" s="7"/>
      <c r="H7" s="8"/>
    </row>
    <row r="8" spans="2:8" ht="12.75">
      <c r="B8" s="3" t="s">
        <v>117</v>
      </c>
      <c r="C8" s="3"/>
      <c r="E8" s="6"/>
      <c r="F8" s="7"/>
      <c r="G8" s="7" t="s">
        <v>138</v>
      </c>
      <c r="H8" s="8"/>
    </row>
    <row r="9" spans="5:8" ht="5.25" customHeight="1" thickBot="1">
      <c r="E9" s="6"/>
      <c r="F9" s="7"/>
      <c r="G9" s="7"/>
      <c r="H9" s="8"/>
    </row>
    <row r="10" spans="1:8" ht="18.75" customHeight="1" thickBot="1">
      <c r="A10" s="137" t="s">
        <v>52</v>
      </c>
      <c r="B10" s="138" t="s">
        <v>118</v>
      </c>
      <c r="C10" s="13" t="s">
        <v>1</v>
      </c>
      <c r="D10" s="15" t="s">
        <v>54</v>
      </c>
      <c r="E10" s="16" t="s">
        <v>55</v>
      </c>
      <c r="F10" s="17" t="s">
        <v>56</v>
      </c>
      <c r="G10" s="139" t="s">
        <v>57</v>
      </c>
      <c r="H10" s="19" t="s">
        <v>58</v>
      </c>
    </row>
    <row r="11" spans="1:8" ht="12.75">
      <c r="A11" s="56"/>
      <c r="B11" s="140">
        <v>1503</v>
      </c>
      <c r="C11" s="22" t="s">
        <v>2</v>
      </c>
      <c r="D11" s="23"/>
      <c r="E11" s="24"/>
      <c r="F11" s="32" t="s">
        <v>190</v>
      </c>
      <c r="G11" s="33">
        <v>189.11</v>
      </c>
      <c r="H11" s="27">
        <f>G11+G12</f>
        <v>189.11</v>
      </c>
    </row>
    <row r="12" spans="1:8" ht="12.75">
      <c r="A12" s="56"/>
      <c r="B12" s="119"/>
      <c r="C12" s="30" t="s">
        <v>3</v>
      </c>
      <c r="D12" s="23"/>
      <c r="E12" s="31"/>
      <c r="F12" s="32"/>
      <c r="G12" s="33"/>
      <c r="H12" s="34"/>
    </row>
    <row r="13" spans="1:8" ht="12.75">
      <c r="A13" s="56"/>
      <c r="B13" s="119"/>
      <c r="C13" s="30"/>
      <c r="D13" s="23"/>
      <c r="E13" s="31"/>
      <c r="F13" s="32"/>
      <c r="G13" s="33"/>
      <c r="H13" s="34"/>
    </row>
    <row r="14" spans="1:8" ht="12.75">
      <c r="A14" s="56"/>
      <c r="B14" s="119">
        <v>1508</v>
      </c>
      <c r="C14" s="35" t="s">
        <v>8</v>
      </c>
      <c r="D14" s="23"/>
      <c r="E14" s="31"/>
      <c r="F14" s="32" t="s">
        <v>191</v>
      </c>
      <c r="G14" s="33">
        <v>873.79</v>
      </c>
      <c r="H14" s="34">
        <f>G14+G15+G16</f>
        <v>873.79</v>
      </c>
    </row>
    <row r="15" spans="1:8" ht="12.75">
      <c r="A15" s="56"/>
      <c r="B15" s="119"/>
      <c r="C15" s="30" t="s">
        <v>9</v>
      </c>
      <c r="D15" s="23"/>
      <c r="E15" s="31"/>
      <c r="F15" s="32"/>
      <c r="G15" s="33"/>
      <c r="H15" s="34"/>
    </row>
    <row r="16" spans="1:8" ht="12.75">
      <c r="A16" s="56"/>
      <c r="B16" s="119"/>
      <c r="C16" s="30"/>
      <c r="D16" s="23"/>
      <c r="E16" s="31"/>
      <c r="F16" s="32"/>
      <c r="G16" s="33"/>
      <c r="H16" s="34"/>
    </row>
    <row r="17" spans="1:8" ht="12.75">
      <c r="A17" s="56"/>
      <c r="B17" s="119">
        <v>1509</v>
      </c>
      <c r="C17" s="35" t="s">
        <v>10</v>
      </c>
      <c r="D17" s="23"/>
      <c r="E17" s="31"/>
      <c r="F17" s="32" t="s">
        <v>192</v>
      </c>
      <c r="G17" s="33">
        <v>18.31</v>
      </c>
      <c r="H17" s="34">
        <f>G17+G18+G19</f>
        <v>18.31</v>
      </c>
    </row>
    <row r="18" spans="1:8" ht="12.75">
      <c r="A18" s="56"/>
      <c r="B18" s="119"/>
      <c r="C18" s="30" t="s">
        <v>11</v>
      </c>
      <c r="D18" s="23"/>
      <c r="E18" s="31"/>
      <c r="F18" s="32"/>
      <c r="G18" s="33"/>
      <c r="H18" s="34"/>
    </row>
    <row r="19" spans="1:8" ht="12.75">
      <c r="A19" s="56"/>
      <c r="B19" s="119"/>
      <c r="C19" s="30"/>
      <c r="D19" s="23"/>
      <c r="E19" s="31"/>
      <c r="F19" s="32"/>
      <c r="G19" s="33"/>
      <c r="H19" s="34"/>
    </row>
    <row r="20" spans="1:8" ht="12.75">
      <c r="A20" s="56"/>
      <c r="B20" s="119">
        <v>1510</v>
      </c>
      <c r="C20" s="35" t="s">
        <v>12</v>
      </c>
      <c r="D20" s="6"/>
      <c r="E20" s="31"/>
      <c r="F20" s="32" t="s">
        <v>193</v>
      </c>
      <c r="G20" s="33">
        <v>2286.52</v>
      </c>
      <c r="H20" s="34">
        <f>G20+G21</f>
        <v>2286.52</v>
      </c>
    </row>
    <row r="21" spans="1:8" ht="12.75">
      <c r="A21" s="56"/>
      <c r="B21" s="119"/>
      <c r="C21" s="30" t="s">
        <v>13</v>
      </c>
      <c r="D21" s="23"/>
      <c r="E21" s="31"/>
      <c r="F21" s="32"/>
      <c r="G21" s="33"/>
      <c r="H21" s="34"/>
    </row>
    <row r="22" spans="1:8" ht="12.75">
      <c r="A22" s="56"/>
      <c r="B22" s="119"/>
      <c r="C22" s="30"/>
      <c r="D22" s="23"/>
      <c r="E22" s="31"/>
      <c r="F22" s="32"/>
      <c r="G22" s="33"/>
      <c r="H22" s="34"/>
    </row>
    <row r="23" spans="1:8" ht="12.75">
      <c r="A23" s="56"/>
      <c r="B23" s="141">
        <v>1523</v>
      </c>
      <c r="C23" s="35" t="s">
        <v>64</v>
      </c>
      <c r="D23" s="23"/>
      <c r="E23" s="31"/>
      <c r="F23" s="6" t="s">
        <v>194</v>
      </c>
      <c r="G23" s="33">
        <v>780.62</v>
      </c>
      <c r="H23" s="34">
        <f>G23+G24+G25</f>
        <v>780.62</v>
      </c>
    </row>
    <row r="24" spans="1:8" ht="12.75">
      <c r="A24" s="56"/>
      <c r="B24" s="119"/>
      <c r="C24" s="30" t="s">
        <v>11</v>
      </c>
      <c r="D24" s="23"/>
      <c r="E24" s="31"/>
      <c r="F24" s="32"/>
      <c r="G24" s="33"/>
      <c r="H24" s="34"/>
    </row>
    <row r="25" spans="1:8" ht="12.75">
      <c r="A25" s="56"/>
      <c r="B25" s="119"/>
      <c r="C25" s="30"/>
      <c r="D25" s="23"/>
      <c r="E25" s="31"/>
      <c r="G25" s="33"/>
      <c r="H25" s="34"/>
    </row>
    <row r="26" spans="1:8" ht="12.75">
      <c r="A26" s="56"/>
      <c r="B26" s="141">
        <v>1526</v>
      </c>
      <c r="C26" s="35" t="s">
        <v>114</v>
      </c>
      <c r="D26" s="23"/>
      <c r="E26" s="31"/>
      <c r="F26" s="32" t="s">
        <v>139</v>
      </c>
      <c r="G26" s="33">
        <v>50729.4</v>
      </c>
      <c r="H26" s="34">
        <f>G26+G27</f>
        <v>50729.4</v>
      </c>
    </row>
    <row r="27" spans="1:8" ht="12.75">
      <c r="A27" s="56"/>
      <c r="B27" s="119"/>
      <c r="C27" s="30" t="s">
        <v>3</v>
      </c>
      <c r="D27" s="23"/>
      <c r="E27" s="31"/>
      <c r="F27" s="32"/>
      <c r="G27" s="33"/>
      <c r="H27" s="34"/>
    </row>
    <row r="28" spans="1:8" ht="12.75">
      <c r="A28" s="56"/>
      <c r="B28" s="119"/>
      <c r="C28" s="30"/>
      <c r="D28" s="23"/>
      <c r="E28" s="31"/>
      <c r="F28" s="32"/>
      <c r="G28" s="33"/>
      <c r="H28" s="34"/>
    </row>
    <row r="29" spans="1:8" ht="12.75">
      <c r="A29" s="56"/>
      <c r="B29" s="141">
        <v>1525</v>
      </c>
      <c r="C29" s="49" t="s">
        <v>24</v>
      </c>
      <c r="D29" s="23"/>
      <c r="E29" s="31"/>
      <c r="F29" s="32" t="s">
        <v>195</v>
      </c>
      <c r="G29" s="33">
        <v>13918.06</v>
      </c>
      <c r="H29" s="34">
        <f>G29+G30+G31</f>
        <v>14708.93</v>
      </c>
    </row>
    <row r="30" spans="1:8" ht="12.75">
      <c r="A30" s="56"/>
      <c r="B30" s="80"/>
      <c r="C30" s="52" t="s">
        <v>3</v>
      </c>
      <c r="D30" s="41"/>
      <c r="E30" s="42"/>
      <c r="F30" s="32" t="s">
        <v>196</v>
      </c>
      <c r="G30" s="33">
        <v>790.87</v>
      </c>
      <c r="H30" s="34"/>
    </row>
    <row r="31" spans="1:8" ht="12.75">
      <c r="A31" s="56"/>
      <c r="B31" s="80"/>
      <c r="C31" s="52"/>
      <c r="D31" s="41"/>
      <c r="E31" s="42"/>
      <c r="F31" s="32"/>
      <c r="G31" s="33"/>
      <c r="H31" s="34"/>
    </row>
    <row r="32" spans="1:8" ht="12.75">
      <c r="A32" s="56"/>
      <c r="B32" s="118">
        <v>1533</v>
      </c>
      <c r="C32" s="54" t="s">
        <v>30</v>
      </c>
      <c r="D32" s="23"/>
      <c r="E32" s="31"/>
      <c r="F32" s="32" t="s">
        <v>197</v>
      </c>
      <c r="G32" s="33">
        <v>942.27</v>
      </c>
      <c r="H32" s="34">
        <f>G32+G33+G34</f>
        <v>942.27</v>
      </c>
    </row>
    <row r="33" spans="1:8" ht="12.75">
      <c r="A33" s="56"/>
      <c r="B33" s="80"/>
      <c r="C33" s="52" t="s">
        <v>3</v>
      </c>
      <c r="D33" s="41"/>
      <c r="E33" s="42"/>
      <c r="F33" s="32"/>
      <c r="G33" s="33"/>
      <c r="H33" s="34"/>
    </row>
    <row r="34" spans="1:8" ht="12" customHeight="1">
      <c r="A34" s="56"/>
      <c r="B34" s="80"/>
      <c r="C34" s="52"/>
      <c r="D34" s="41"/>
      <c r="E34" s="42"/>
      <c r="F34" s="32"/>
      <c r="G34" s="33"/>
      <c r="H34" s="55"/>
    </row>
    <row r="35" spans="1:8" ht="12.75">
      <c r="A35" s="56"/>
      <c r="B35" s="118">
        <v>1534</v>
      </c>
      <c r="C35" s="54" t="s">
        <v>31</v>
      </c>
      <c r="D35" s="23"/>
      <c r="E35" s="31"/>
      <c r="F35" s="32" t="s">
        <v>198</v>
      </c>
      <c r="G35" s="33">
        <v>236.45</v>
      </c>
      <c r="H35" s="34">
        <f>G35+G36</f>
        <v>236.45</v>
      </c>
    </row>
    <row r="36" spans="1:8" ht="12.75">
      <c r="A36" s="56"/>
      <c r="B36" s="119"/>
      <c r="C36" s="61" t="s">
        <v>3</v>
      </c>
      <c r="D36" s="23"/>
      <c r="E36" s="31"/>
      <c r="F36" s="32"/>
      <c r="G36" s="33"/>
      <c r="H36" s="34"/>
    </row>
    <row r="37" spans="1:8" ht="12.75">
      <c r="A37" s="56"/>
      <c r="B37" s="119"/>
      <c r="C37" s="61"/>
      <c r="D37" s="23"/>
      <c r="E37" s="31"/>
      <c r="F37" s="32"/>
      <c r="G37" s="33"/>
      <c r="H37" s="34"/>
    </row>
    <row r="38" spans="1:8" ht="12.75">
      <c r="A38" s="56"/>
      <c r="B38" s="142">
        <v>1537</v>
      </c>
      <c r="C38" s="63" t="s">
        <v>66</v>
      </c>
      <c r="D38" s="23"/>
      <c r="E38" s="31"/>
      <c r="F38" s="32" t="s">
        <v>185</v>
      </c>
      <c r="G38" s="33">
        <v>219.38</v>
      </c>
      <c r="H38" s="34">
        <f>G38+G39+G40+G41</f>
        <v>9750.960000000001</v>
      </c>
    </row>
    <row r="39" spans="1:8" ht="12.75">
      <c r="A39" s="56"/>
      <c r="B39" s="143"/>
      <c r="C39" s="64" t="s">
        <v>67</v>
      </c>
      <c r="D39" s="23"/>
      <c r="E39" s="31"/>
      <c r="F39" s="32" t="s">
        <v>199</v>
      </c>
      <c r="G39" s="33">
        <v>8440.77</v>
      </c>
      <c r="H39" s="34"/>
    </row>
    <row r="40" spans="1:8" ht="12.75">
      <c r="A40" s="56"/>
      <c r="B40" s="143"/>
      <c r="C40" s="64"/>
      <c r="D40" s="23"/>
      <c r="E40" s="31"/>
      <c r="F40" s="32" t="s">
        <v>200</v>
      </c>
      <c r="G40" s="33">
        <v>504.29</v>
      </c>
      <c r="H40" s="34"/>
    </row>
    <row r="41" spans="1:8" ht="12.75">
      <c r="A41" s="56"/>
      <c r="B41" s="143"/>
      <c r="C41" s="64"/>
      <c r="D41" s="23"/>
      <c r="E41" s="31"/>
      <c r="F41" s="32" t="s">
        <v>186</v>
      </c>
      <c r="G41" s="33">
        <v>586.52</v>
      </c>
      <c r="H41" s="34"/>
    </row>
    <row r="42" spans="1:8" ht="12.75">
      <c r="A42" s="56"/>
      <c r="B42" s="143"/>
      <c r="C42" s="64"/>
      <c r="D42" s="23"/>
      <c r="E42" s="31"/>
      <c r="F42" s="32"/>
      <c r="G42" s="33"/>
      <c r="H42" s="34"/>
    </row>
    <row r="43" spans="1:8" ht="12.75">
      <c r="A43" s="56"/>
      <c r="B43" s="119">
        <v>1543</v>
      </c>
      <c r="C43" s="54" t="s">
        <v>72</v>
      </c>
      <c r="D43" s="23"/>
      <c r="E43" s="31"/>
      <c r="F43" s="32" t="s">
        <v>187</v>
      </c>
      <c r="G43" s="33">
        <v>942.26</v>
      </c>
      <c r="H43" s="34">
        <f>G43+G44</f>
        <v>942.26</v>
      </c>
    </row>
    <row r="44" spans="1:8" ht="12.75">
      <c r="A44" s="56"/>
      <c r="B44" s="119"/>
      <c r="C44" s="54" t="s">
        <v>36</v>
      </c>
      <c r="D44" s="23"/>
      <c r="E44" s="31"/>
      <c r="F44" s="32"/>
      <c r="G44" s="33"/>
      <c r="H44" s="34"/>
    </row>
    <row r="45" spans="1:8" ht="12.75">
      <c r="A45" s="56"/>
      <c r="B45" s="119"/>
      <c r="C45" s="54"/>
      <c r="D45" s="23"/>
      <c r="E45" s="31"/>
      <c r="F45" s="32"/>
      <c r="G45" s="33"/>
      <c r="H45" s="34"/>
    </row>
    <row r="46" spans="1:8" ht="12.75">
      <c r="A46" s="56"/>
      <c r="B46" s="80">
        <v>1545</v>
      </c>
      <c r="C46" s="68" t="s">
        <v>74</v>
      </c>
      <c r="D46" s="41"/>
      <c r="E46" s="42"/>
      <c r="F46" s="69" t="s">
        <v>201</v>
      </c>
      <c r="G46" s="59">
        <v>945.53</v>
      </c>
      <c r="H46" s="58">
        <f>G46+G47+G48</f>
        <v>1474.74</v>
      </c>
    </row>
    <row r="47" spans="1:8" ht="12.75">
      <c r="A47" s="56"/>
      <c r="B47" s="80"/>
      <c r="C47" s="68" t="s">
        <v>34</v>
      </c>
      <c r="D47" s="41"/>
      <c r="E47" s="42"/>
      <c r="F47" s="69" t="s">
        <v>202</v>
      </c>
      <c r="G47" s="59">
        <v>529.21</v>
      </c>
      <c r="H47" s="58"/>
    </row>
    <row r="48" spans="1:8" ht="12.75">
      <c r="A48" s="56"/>
      <c r="B48" s="80"/>
      <c r="C48" s="68"/>
      <c r="D48" s="41"/>
      <c r="E48" s="42"/>
      <c r="F48" s="69"/>
      <c r="G48" s="59"/>
      <c r="H48" s="58"/>
    </row>
    <row r="49" spans="1:8" ht="12.75">
      <c r="A49" s="56"/>
      <c r="B49" s="80"/>
      <c r="C49" s="68"/>
      <c r="D49" s="41"/>
      <c r="E49" s="42"/>
      <c r="F49" s="69"/>
      <c r="G49" s="59"/>
      <c r="H49" s="58"/>
    </row>
    <row r="50" spans="1:8" ht="12.75">
      <c r="A50" s="56"/>
      <c r="B50" s="80">
        <v>1548</v>
      </c>
      <c r="C50" s="68" t="s">
        <v>78</v>
      </c>
      <c r="D50" s="41"/>
      <c r="E50" s="42"/>
      <c r="F50" s="69" t="s">
        <v>203</v>
      </c>
      <c r="G50" s="59">
        <v>154.91</v>
      </c>
      <c r="H50" s="58">
        <f>G50+G51+G52</f>
        <v>154.91</v>
      </c>
    </row>
    <row r="51" spans="1:8" ht="12.75">
      <c r="A51" s="56"/>
      <c r="B51" s="80"/>
      <c r="C51" s="68" t="s">
        <v>3</v>
      </c>
      <c r="D51" s="41"/>
      <c r="E51" s="42"/>
      <c r="F51" s="69"/>
      <c r="G51" s="59"/>
      <c r="H51" s="58"/>
    </row>
    <row r="52" spans="1:8" ht="12.75">
      <c r="A52" s="56"/>
      <c r="B52" s="80"/>
      <c r="C52" s="68"/>
      <c r="D52" s="41"/>
      <c r="E52" s="42"/>
      <c r="F52" s="69"/>
      <c r="G52" s="59"/>
      <c r="H52" s="58"/>
    </row>
    <row r="53" spans="1:8" ht="12.75">
      <c r="A53" s="56"/>
      <c r="B53" s="80">
        <v>1553</v>
      </c>
      <c r="C53" s="75" t="s">
        <v>40</v>
      </c>
      <c r="D53" s="74"/>
      <c r="E53" s="42"/>
      <c r="F53" s="69" t="s">
        <v>204</v>
      </c>
      <c r="G53" s="59">
        <v>45811.44</v>
      </c>
      <c r="H53" s="58">
        <f>G53+G54</f>
        <v>45811.44</v>
      </c>
    </row>
    <row r="54" spans="1:8" ht="12.75">
      <c r="A54" s="56"/>
      <c r="B54" s="80"/>
      <c r="C54" s="75" t="s">
        <v>3</v>
      </c>
      <c r="D54" s="28"/>
      <c r="E54" s="42"/>
      <c r="F54" s="69"/>
      <c r="G54" s="59"/>
      <c r="H54" s="58"/>
    </row>
    <row r="55" spans="1:8" ht="12.75">
      <c r="A55" s="56"/>
      <c r="B55" s="80"/>
      <c r="C55" s="75"/>
      <c r="D55" s="28"/>
      <c r="E55" s="42"/>
      <c r="F55" s="69"/>
      <c r="G55" s="59"/>
      <c r="H55" s="58"/>
    </row>
    <row r="56" spans="1:8" ht="12.75">
      <c r="A56" s="56"/>
      <c r="B56" s="80">
        <v>1554</v>
      </c>
      <c r="C56" s="75" t="s">
        <v>82</v>
      </c>
      <c r="D56" s="28"/>
      <c r="E56" s="42"/>
      <c r="F56" s="69" t="s">
        <v>205</v>
      </c>
      <c r="G56" s="59">
        <v>219.39</v>
      </c>
      <c r="H56" s="58">
        <f>G56+G57</f>
        <v>219.39</v>
      </c>
    </row>
    <row r="57" spans="1:8" ht="12.75">
      <c r="A57" s="56"/>
      <c r="B57" s="80"/>
      <c r="C57" s="75" t="s">
        <v>83</v>
      </c>
      <c r="D57" s="28"/>
      <c r="E57" s="42"/>
      <c r="F57" s="69"/>
      <c r="G57" s="59"/>
      <c r="H57" s="58"/>
    </row>
    <row r="58" spans="1:8" ht="12.75">
      <c r="A58" s="56"/>
      <c r="B58" s="80"/>
      <c r="C58" s="75"/>
      <c r="D58" s="28"/>
      <c r="E58" s="42"/>
      <c r="F58" s="69"/>
      <c r="G58" s="59"/>
      <c r="H58" s="58"/>
    </row>
    <row r="59" spans="1:8" ht="12.75">
      <c r="A59" s="56"/>
      <c r="B59" s="80">
        <v>1855</v>
      </c>
      <c r="C59" s="75" t="s">
        <v>84</v>
      </c>
      <c r="D59" s="28"/>
      <c r="E59" s="42"/>
      <c r="F59" s="69" t="s">
        <v>206</v>
      </c>
      <c r="G59" s="59">
        <v>137.7</v>
      </c>
      <c r="H59" s="58">
        <f>G59+G60</f>
        <v>137.7</v>
      </c>
    </row>
    <row r="60" spans="1:8" ht="12.75">
      <c r="A60" s="56"/>
      <c r="B60" s="80"/>
      <c r="C60" s="75" t="s">
        <v>3</v>
      </c>
      <c r="D60" s="28"/>
      <c r="E60" s="42"/>
      <c r="F60" s="69"/>
      <c r="G60" s="59"/>
      <c r="H60" s="58"/>
    </row>
    <row r="61" spans="1:8" ht="12.75">
      <c r="A61" s="56"/>
      <c r="B61" s="80"/>
      <c r="C61" s="75"/>
      <c r="D61" s="28"/>
      <c r="E61" s="42"/>
      <c r="F61" s="69"/>
      <c r="G61" s="59"/>
      <c r="H61" s="58"/>
    </row>
    <row r="62" spans="1:8" ht="12.75">
      <c r="A62" s="56"/>
      <c r="B62" s="80">
        <v>1856</v>
      </c>
      <c r="C62" s="75" t="s">
        <v>85</v>
      </c>
      <c r="D62" s="6"/>
      <c r="E62" s="42"/>
      <c r="F62" s="69" t="s">
        <v>207</v>
      </c>
      <c r="G62" s="59">
        <v>12961.85</v>
      </c>
      <c r="H62" s="58">
        <f>G62+G63+G64</f>
        <v>12961.85</v>
      </c>
    </row>
    <row r="63" spans="1:8" ht="12.75">
      <c r="A63" s="56"/>
      <c r="B63" s="80"/>
      <c r="C63" s="75" t="s">
        <v>3</v>
      </c>
      <c r="D63" s="28"/>
      <c r="E63" s="42"/>
      <c r="F63" s="69"/>
      <c r="G63" s="59"/>
      <c r="H63" s="58"/>
    </row>
    <row r="64" spans="1:8" ht="12.75">
      <c r="A64" s="56"/>
      <c r="B64" s="80"/>
      <c r="C64" s="75"/>
      <c r="D64" s="28"/>
      <c r="E64" s="42"/>
      <c r="F64" s="69"/>
      <c r="G64" s="59"/>
      <c r="H64" s="58"/>
    </row>
    <row r="65" spans="1:8" ht="12.75">
      <c r="A65" s="56"/>
      <c r="B65" s="80">
        <v>3123</v>
      </c>
      <c r="C65" s="75" t="s">
        <v>91</v>
      </c>
      <c r="D65" s="28"/>
      <c r="E65" s="42"/>
      <c r="F65" s="69" t="s">
        <v>188</v>
      </c>
      <c r="G65" s="59">
        <v>16.58</v>
      </c>
      <c r="H65" s="58">
        <f>G65+G66</f>
        <v>16.58</v>
      </c>
    </row>
    <row r="66" spans="1:8" ht="12.75">
      <c r="A66" s="56"/>
      <c r="B66" s="80"/>
      <c r="C66" s="75" t="s">
        <v>92</v>
      </c>
      <c r="D66" s="6"/>
      <c r="E66" s="42"/>
      <c r="F66" s="69"/>
      <c r="G66" s="59"/>
      <c r="H66" s="58"/>
    </row>
    <row r="67" spans="1:8" ht="12.75">
      <c r="A67" s="56"/>
      <c r="B67" s="80"/>
      <c r="C67" s="75"/>
      <c r="D67" s="28"/>
      <c r="E67" s="42"/>
      <c r="F67" s="69"/>
      <c r="G67" s="59"/>
      <c r="H67" s="58"/>
    </row>
    <row r="68" spans="1:8" ht="12.75">
      <c r="A68" s="56"/>
      <c r="B68" s="80">
        <v>3537</v>
      </c>
      <c r="C68" s="75" t="s">
        <v>45</v>
      </c>
      <c r="D68" s="50"/>
      <c r="E68" s="50"/>
      <c r="F68" s="69" t="s">
        <v>208</v>
      </c>
      <c r="G68" s="59">
        <v>314.09</v>
      </c>
      <c r="H68" s="58">
        <f>G68+G69</f>
        <v>314.09</v>
      </c>
    </row>
    <row r="69" spans="1:8" ht="12.75">
      <c r="A69" s="56"/>
      <c r="B69" s="80"/>
      <c r="C69" s="75" t="s">
        <v>100</v>
      </c>
      <c r="D69" s="41"/>
      <c r="E69" s="42"/>
      <c r="F69" s="69"/>
      <c r="G69" s="59"/>
      <c r="H69" s="58"/>
    </row>
    <row r="70" spans="1:8" ht="13.5" thickBot="1">
      <c r="A70" s="56"/>
      <c r="B70" s="80"/>
      <c r="C70" s="75"/>
      <c r="D70" s="23"/>
      <c r="E70" s="42"/>
      <c r="F70" s="69"/>
      <c r="G70" s="59"/>
      <c r="H70" s="58"/>
    </row>
    <row r="71" spans="1:8" ht="13.5" thickBot="1">
      <c r="A71" s="144"/>
      <c r="B71" s="83"/>
      <c r="C71" s="83" t="s">
        <v>46</v>
      </c>
      <c r="D71" s="84"/>
      <c r="E71" s="85"/>
      <c r="F71" s="86"/>
      <c r="G71" s="87">
        <f>SUM(G11:G70)</f>
        <v>142549.31999999998</v>
      </c>
      <c r="H71" s="88">
        <f>SUM(H11:H70)</f>
        <v>142549.31999999998</v>
      </c>
    </row>
    <row r="72" spans="5:8" ht="12.75">
      <c r="E72" s="6"/>
      <c r="F72" s="7"/>
      <c r="G72" s="7"/>
      <c r="H72" s="89"/>
    </row>
    <row r="73" spans="5:8" ht="12.75">
      <c r="E73" s="6"/>
      <c r="F73" s="7"/>
      <c r="G73" s="7" t="s">
        <v>103</v>
      </c>
      <c r="H73" s="89"/>
    </row>
    <row r="74" spans="4:8" ht="12.75">
      <c r="D74" s="6"/>
      <c r="E74" s="7"/>
      <c r="F74" s="7"/>
      <c r="G74" s="7" t="s">
        <v>104</v>
      </c>
      <c r="H74" s="89"/>
    </row>
    <row r="75" spans="4:8" ht="12.75">
      <c r="D75" s="6"/>
      <c r="E75" s="7"/>
      <c r="F75" s="7"/>
      <c r="G75" s="7"/>
      <c r="H75" s="89"/>
    </row>
    <row r="76" spans="4:8" ht="12.75">
      <c r="D76" s="6"/>
      <c r="E76" s="7"/>
      <c r="F76" s="7"/>
      <c r="G76" s="7"/>
      <c r="H76" s="89"/>
    </row>
    <row r="77" spans="5:7" ht="12.75">
      <c r="E77" s="3"/>
      <c r="G77" s="38"/>
    </row>
    <row r="78" spans="5:7" ht="12.75">
      <c r="E78" s="3"/>
      <c r="F78" s="145"/>
      <c r="G78" s="38"/>
    </row>
    <row r="79" spans="6:7" ht="12.75">
      <c r="F79" s="6"/>
      <c r="G79" s="98"/>
    </row>
    <row r="80" ht="12.75">
      <c r="G80" s="38"/>
    </row>
    <row r="81" ht="12.75">
      <c r="F81" s="7"/>
    </row>
    <row r="82" ht="12.75">
      <c r="F82" s="7"/>
    </row>
    <row r="84" spans="5:6" ht="12.75">
      <c r="E84" s="6"/>
      <c r="F84" s="99"/>
    </row>
    <row r="85" ht="12.75">
      <c r="E85" s="6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B16">
      <selection activeCell="E35" sqref="E35:H41"/>
    </sheetView>
  </sheetViews>
  <sheetFormatPr defaultColWidth="9.140625" defaultRowHeight="12.75"/>
  <cols>
    <col min="1" max="1" width="2.8515625" style="5" customWidth="1"/>
    <col min="2" max="2" width="7.28125" style="5" customWidth="1"/>
    <col min="3" max="3" width="25.7109375" style="5" customWidth="1"/>
    <col min="4" max="4" width="19.00390625" style="5" customWidth="1"/>
    <col min="5" max="5" width="14.57421875" style="5" customWidth="1"/>
    <col min="6" max="6" width="17.8515625" style="5" customWidth="1"/>
    <col min="7" max="7" width="13.7109375" style="5" customWidth="1"/>
    <col min="8" max="8" width="16.421875" style="5" customWidth="1"/>
    <col min="9" max="16384" width="9.140625" style="5" customWidth="1"/>
  </cols>
  <sheetData>
    <row r="1" spans="1:8" ht="12.75">
      <c r="A1" s="3" t="s">
        <v>47</v>
      </c>
      <c r="B1" s="3"/>
      <c r="C1" s="3"/>
      <c r="E1" s="6"/>
      <c r="F1" s="7"/>
      <c r="G1" s="7"/>
      <c r="H1" s="8"/>
    </row>
    <row r="2" spans="1:8" ht="12.75">
      <c r="A2" s="3" t="s">
        <v>48</v>
      </c>
      <c r="B2" s="3"/>
      <c r="C2" s="3"/>
      <c r="E2" s="6"/>
      <c r="F2" s="7"/>
      <c r="G2" s="7"/>
      <c r="H2" s="8"/>
    </row>
    <row r="3" spans="1:8" ht="12.75">
      <c r="A3" s="3"/>
      <c r="B3" s="3"/>
      <c r="C3" s="3"/>
      <c r="E3" s="6"/>
      <c r="F3" s="7"/>
      <c r="G3" s="7"/>
      <c r="H3" s="8"/>
    </row>
    <row r="4" spans="1:8" ht="12.75">
      <c r="A4" s="6"/>
      <c r="B4" s="6"/>
      <c r="C4" s="6"/>
      <c r="D4" s="6" t="s">
        <v>549</v>
      </c>
      <c r="E4" s="6"/>
      <c r="F4" s="7"/>
      <c r="G4" s="7"/>
      <c r="H4" s="8"/>
    </row>
    <row r="5" spans="1:8" ht="12.75">
      <c r="A5" s="3"/>
      <c r="B5" s="3"/>
      <c r="C5" s="3"/>
      <c r="D5" s="3"/>
      <c r="E5" s="6"/>
      <c r="F5" s="7"/>
      <c r="G5" s="7"/>
      <c r="H5" s="8"/>
    </row>
    <row r="6" spans="1:8" ht="12.75">
      <c r="A6" s="6"/>
      <c r="B6" s="6"/>
      <c r="C6" s="1"/>
      <c r="D6" s="1" t="s">
        <v>183</v>
      </c>
      <c r="E6" s="11"/>
      <c r="G6" s="7"/>
      <c r="H6" s="8"/>
    </row>
    <row r="7" spans="1:8" ht="12.75">
      <c r="A7" s="6"/>
      <c r="B7" s="6"/>
      <c r="C7" s="1"/>
      <c r="D7" s="1" t="s">
        <v>140</v>
      </c>
      <c r="E7" s="1"/>
      <c r="G7" s="7"/>
      <c r="H7" s="8"/>
    </row>
    <row r="8" spans="2:8" ht="12.75">
      <c r="B8" s="3" t="s">
        <v>117</v>
      </c>
      <c r="C8" s="3"/>
      <c r="E8" s="6"/>
      <c r="F8" s="7"/>
      <c r="G8" s="7" t="s">
        <v>138</v>
      </c>
      <c r="H8" s="8"/>
    </row>
    <row r="9" spans="5:8" ht="5.25" customHeight="1" thickBot="1">
      <c r="E9" s="6"/>
      <c r="F9" s="7"/>
      <c r="G9" s="7"/>
      <c r="H9" s="8"/>
    </row>
    <row r="10" spans="1:8" ht="18.75" customHeight="1" thickBot="1">
      <c r="A10" s="137" t="s">
        <v>52</v>
      </c>
      <c r="B10" s="138" t="s">
        <v>118</v>
      </c>
      <c r="C10" s="13" t="s">
        <v>1</v>
      </c>
      <c r="D10" s="15" t="s">
        <v>54</v>
      </c>
      <c r="E10" s="16" t="s">
        <v>55</v>
      </c>
      <c r="F10" s="17" t="s">
        <v>56</v>
      </c>
      <c r="G10" s="139" t="s">
        <v>57</v>
      </c>
      <c r="H10" s="19" t="s">
        <v>58</v>
      </c>
    </row>
    <row r="11" spans="1:8" ht="12.75">
      <c r="A11" s="56"/>
      <c r="B11" s="140">
        <v>1503</v>
      </c>
      <c r="C11" s="22" t="s">
        <v>2</v>
      </c>
      <c r="D11" s="23"/>
      <c r="E11" s="24"/>
      <c r="F11" s="25" t="s">
        <v>184</v>
      </c>
      <c r="G11" s="26">
        <v>8572.84</v>
      </c>
      <c r="H11" s="27">
        <f>G11+G12</f>
        <v>8572.84</v>
      </c>
    </row>
    <row r="12" spans="1:8" ht="12.75">
      <c r="A12" s="56"/>
      <c r="B12" s="119"/>
      <c r="C12" s="30" t="s">
        <v>3</v>
      </c>
      <c r="D12" s="23"/>
      <c r="E12" s="31"/>
      <c r="F12" s="32"/>
      <c r="G12" s="33"/>
      <c r="H12" s="34"/>
    </row>
    <row r="13" spans="1:8" ht="12.75">
      <c r="A13" s="56"/>
      <c r="B13" s="119"/>
      <c r="C13" s="30"/>
      <c r="D13" s="23"/>
      <c r="E13" s="31"/>
      <c r="F13" s="32"/>
      <c r="G13" s="33"/>
      <c r="H13" s="34"/>
    </row>
    <row r="14" spans="1:8" ht="12.75">
      <c r="A14" s="56"/>
      <c r="B14" s="119"/>
      <c r="C14" s="30"/>
      <c r="D14" s="23"/>
      <c r="E14" s="31"/>
      <c r="F14" s="32"/>
      <c r="G14" s="33"/>
      <c r="H14" s="34"/>
    </row>
    <row r="15" spans="1:8" ht="12.75">
      <c r="A15" s="56"/>
      <c r="B15" s="141">
        <v>1525</v>
      </c>
      <c r="C15" s="49" t="s">
        <v>24</v>
      </c>
      <c r="D15" s="23"/>
      <c r="E15" s="31"/>
      <c r="F15" s="32" t="s">
        <v>119</v>
      </c>
      <c r="G15" s="33">
        <v>6022.29</v>
      </c>
      <c r="H15" s="34">
        <f>G15+G16+G17</f>
        <v>6022.29</v>
      </c>
    </row>
    <row r="16" spans="1:8" ht="12.75">
      <c r="A16" s="56"/>
      <c r="B16" s="80"/>
      <c r="C16" s="52" t="s">
        <v>3</v>
      </c>
      <c r="D16" s="41"/>
      <c r="E16" s="42"/>
      <c r="F16" s="32"/>
      <c r="G16" s="33"/>
      <c r="H16" s="34"/>
    </row>
    <row r="17" spans="1:8" ht="12.75">
      <c r="A17" s="56"/>
      <c r="B17" s="80"/>
      <c r="C17" s="52"/>
      <c r="D17" s="41"/>
      <c r="E17" s="42"/>
      <c r="F17" s="32"/>
      <c r="G17" s="33"/>
      <c r="H17" s="34"/>
    </row>
    <row r="18" spans="1:8" ht="12.75">
      <c r="A18" s="56"/>
      <c r="B18" s="142">
        <v>1537</v>
      </c>
      <c r="C18" s="63" t="s">
        <v>66</v>
      </c>
      <c r="D18" s="200"/>
      <c r="E18" s="201"/>
      <c r="F18" s="32" t="s">
        <v>185</v>
      </c>
      <c r="G18" s="33">
        <v>2351.5</v>
      </c>
      <c r="H18" s="34">
        <f>G18+G19+G20+G21</f>
        <v>6712.72</v>
      </c>
    </row>
    <row r="19" spans="1:8" ht="12.75">
      <c r="A19" s="56"/>
      <c r="B19" s="143"/>
      <c r="C19" s="64" t="s">
        <v>67</v>
      </c>
      <c r="D19" s="200"/>
      <c r="E19" s="201"/>
      <c r="F19" s="32" t="s">
        <v>186</v>
      </c>
      <c r="G19" s="33">
        <v>4361.22</v>
      </c>
      <c r="H19" s="34"/>
    </row>
    <row r="20" spans="1:8" ht="12.75">
      <c r="A20" s="56"/>
      <c r="B20" s="143"/>
      <c r="C20" s="64"/>
      <c r="D20" s="200"/>
      <c r="E20" s="201"/>
      <c r="F20" s="32"/>
      <c r="G20" s="33"/>
      <c r="H20" s="34"/>
    </row>
    <row r="21" spans="1:8" ht="12.75">
      <c r="A21" s="56"/>
      <c r="B21" s="143"/>
      <c r="C21" s="64"/>
      <c r="D21" s="200"/>
      <c r="E21" s="201"/>
      <c r="F21" s="32"/>
      <c r="G21" s="33"/>
      <c r="H21" s="34"/>
    </row>
    <row r="22" spans="1:8" ht="12.75">
      <c r="A22" s="56"/>
      <c r="B22" s="119">
        <v>1543</v>
      </c>
      <c r="C22" s="54" t="s">
        <v>72</v>
      </c>
      <c r="D22" s="23"/>
      <c r="E22" s="31"/>
      <c r="F22" s="32" t="s">
        <v>187</v>
      </c>
      <c r="G22" s="33">
        <v>2017.01</v>
      </c>
      <c r="H22" s="34">
        <f>G22+G23</f>
        <v>2017.01</v>
      </c>
    </row>
    <row r="23" spans="1:8" ht="12.75">
      <c r="A23" s="56"/>
      <c r="B23" s="119"/>
      <c r="C23" s="54" t="s">
        <v>36</v>
      </c>
      <c r="D23" s="23"/>
      <c r="E23" s="31"/>
      <c r="F23" s="32"/>
      <c r="G23" s="33"/>
      <c r="H23" s="34"/>
    </row>
    <row r="24" spans="1:8" ht="12.75">
      <c r="A24" s="56"/>
      <c r="B24" s="119"/>
      <c r="C24" s="54"/>
      <c r="D24" s="23"/>
      <c r="E24" s="31"/>
      <c r="F24" s="32"/>
      <c r="G24" s="33"/>
      <c r="H24" s="34"/>
    </row>
    <row r="25" spans="1:8" ht="12.75">
      <c r="A25" s="56"/>
      <c r="B25" s="119"/>
      <c r="C25" s="54"/>
      <c r="D25" s="23"/>
      <c r="E25" s="31"/>
      <c r="F25" s="32"/>
      <c r="G25" s="33"/>
      <c r="H25" s="34"/>
    </row>
    <row r="26" spans="1:8" ht="12.75">
      <c r="A26" s="56"/>
      <c r="B26" s="80">
        <v>3123</v>
      </c>
      <c r="C26" s="75" t="s">
        <v>91</v>
      </c>
      <c r="D26" s="206"/>
      <c r="E26" s="42"/>
      <c r="F26" s="69" t="s">
        <v>188</v>
      </c>
      <c r="G26" s="59">
        <v>2645.14</v>
      </c>
      <c r="H26" s="58">
        <f>G26+G27</f>
        <v>2645.14</v>
      </c>
    </row>
    <row r="27" spans="1:8" ht="12.75">
      <c r="A27" s="56"/>
      <c r="B27" s="80"/>
      <c r="C27" s="75" t="s">
        <v>92</v>
      </c>
      <c r="D27" s="1"/>
      <c r="E27" s="42"/>
      <c r="F27" s="69"/>
      <c r="G27" s="59"/>
      <c r="H27" s="58"/>
    </row>
    <row r="28" spans="1:8" ht="12.75">
      <c r="A28" s="56"/>
      <c r="B28" s="80"/>
      <c r="C28" s="75"/>
      <c r="D28" s="206"/>
      <c r="E28" s="42"/>
      <c r="F28" s="69"/>
      <c r="G28" s="59"/>
      <c r="H28" s="58"/>
    </row>
    <row r="29" spans="1:8" ht="13.5" thickBot="1">
      <c r="A29" s="56"/>
      <c r="B29" s="80"/>
      <c r="C29" s="75"/>
      <c r="D29" s="28"/>
      <c r="E29" s="42"/>
      <c r="F29" s="69"/>
      <c r="G29" s="59"/>
      <c r="H29" s="58"/>
    </row>
    <row r="30" spans="1:8" ht="13.5" thickBot="1">
      <c r="A30" s="144"/>
      <c r="B30" s="83"/>
      <c r="C30" s="83" t="s">
        <v>46</v>
      </c>
      <c r="D30" s="84"/>
      <c r="E30" s="85"/>
      <c r="F30" s="86"/>
      <c r="G30" s="87">
        <f>SUM(G11:G29)</f>
        <v>25970</v>
      </c>
      <c r="H30" s="88">
        <f>SUM(H11:H29)</f>
        <v>25970</v>
      </c>
    </row>
    <row r="31" spans="5:8" ht="12.75">
      <c r="E31" s="6"/>
      <c r="F31" s="7"/>
      <c r="G31" s="7"/>
      <c r="H31" s="89"/>
    </row>
    <row r="32" spans="5:8" ht="12.75">
      <c r="E32" s="6"/>
      <c r="F32" s="7"/>
      <c r="G32" s="7" t="s">
        <v>103</v>
      </c>
      <c r="H32" s="89"/>
    </row>
    <row r="33" spans="4:8" ht="12.75">
      <c r="D33" s="6"/>
      <c r="E33" s="7"/>
      <c r="F33" s="7"/>
      <c r="G33" s="7" t="s">
        <v>104</v>
      </c>
      <c r="H33" s="89"/>
    </row>
    <row r="34" spans="4:8" ht="12.75">
      <c r="D34" s="6"/>
      <c r="E34" s="7"/>
      <c r="F34" s="7"/>
      <c r="G34" s="7"/>
      <c r="H34" s="89"/>
    </row>
    <row r="35" spans="4:8" ht="12.75">
      <c r="D35" s="6"/>
      <c r="E35" s="7"/>
      <c r="F35" s="7"/>
      <c r="G35" s="7"/>
      <c r="H35" s="89"/>
    </row>
    <row r="36" spans="5:7" ht="12.75">
      <c r="E36" s="3"/>
      <c r="G36" s="38"/>
    </row>
    <row r="37" spans="5:7" ht="12.75">
      <c r="E37" s="3"/>
      <c r="F37" s="145"/>
      <c r="G37" s="38"/>
    </row>
    <row r="38" spans="6:7" ht="12.75">
      <c r="F38" s="6"/>
      <c r="G38" s="98"/>
    </row>
    <row r="39" ht="12.75">
      <c r="G39" s="38"/>
    </row>
    <row r="40" ht="12.75">
      <c r="F40" s="7"/>
    </row>
    <row r="41" ht="12.75">
      <c r="F41" s="7"/>
    </row>
    <row r="43" spans="5:6" ht="12.75">
      <c r="E43" s="6"/>
      <c r="F43" s="99"/>
    </row>
    <row r="44" ht="12.75">
      <c r="E44" s="6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D11" sqref="D11:E14"/>
    </sheetView>
  </sheetViews>
  <sheetFormatPr defaultColWidth="9.140625" defaultRowHeight="12.75"/>
  <cols>
    <col min="1" max="1" width="2.8515625" style="5" customWidth="1"/>
    <col min="2" max="2" width="6.00390625" style="5" customWidth="1"/>
    <col min="3" max="3" width="25.28125" style="5" customWidth="1"/>
    <col min="4" max="4" width="30.8515625" style="5" customWidth="1"/>
    <col min="5" max="5" width="13.140625" style="5" customWidth="1"/>
    <col min="6" max="6" width="21.7109375" style="5" customWidth="1"/>
    <col min="7" max="7" width="16.421875" style="5" customWidth="1"/>
    <col min="8" max="8" width="14.8515625" style="5" customWidth="1"/>
    <col min="9" max="9" width="11.140625" style="5" customWidth="1"/>
    <col min="10" max="10" width="10.28125" style="5" customWidth="1"/>
    <col min="11" max="16384" width="9.140625" style="5" customWidth="1"/>
  </cols>
  <sheetData>
    <row r="1" spans="1:8" ht="12.75">
      <c r="A1" s="3" t="s">
        <v>47</v>
      </c>
      <c r="B1" s="3"/>
      <c r="C1" s="3"/>
      <c r="E1" s="6"/>
      <c r="F1" s="7"/>
      <c r="G1" s="7"/>
      <c r="H1" s="8"/>
    </row>
    <row r="2" spans="1:8" ht="12.75">
      <c r="A2" s="3" t="s">
        <v>48</v>
      </c>
      <c r="B2" s="3"/>
      <c r="C2" s="3"/>
      <c r="E2" s="6"/>
      <c r="F2" s="7"/>
      <c r="G2" s="7"/>
      <c r="H2" s="8"/>
    </row>
    <row r="3" spans="1:8" ht="12.75">
      <c r="A3" s="3"/>
      <c r="B3" s="3"/>
      <c r="C3" s="3"/>
      <c r="E3" s="6"/>
      <c r="F3" s="7"/>
      <c r="G3" s="7"/>
      <c r="H3" s="8"/>
    </row>
    <row r="4" spans="1:8" ht="12.75">
      <c r="A4" s="6"/>
      <c r="B4" s="6"/>
      <c r="C4" s="6"/>
      <c r="D4" s="6" t="s">
        <v>549</v>
      </c>
      <c r="E4" s="6"/>
      <c r="F4" s="7"/>
      <c r="G4" s="7"/>
      <c r="H4" s="8"/>
    </row>
    <row r="5" spans="1:8" ht="12.75">
      <c r="A5" s="3"/>
      <c r="B5" s="3"/>
      <c r="C5" s="3"/>
      <c r="D5" s="3"/>
      <c r="E5" s="6"/>
      <c r="F5" s="7"/>
      <c r="G5" s="7"/>
      <c r="H5" s="8"/>
    </row>
    <row r="6" spans="1:8" ht="12.75">
      <c r="A6" s="6"/>
      <c r="B6" s="6"/>
      <c r="C6" s="1"/>
      <c r="D6" s="1" t="s">
        <v>136</v>
      </c>
      <c r="E6" s="1"/>
      <c r="F6" s="3"/>
      <c r="G6" s="7"/>
      <c r="H6" s="8"/>
    </row>
    <row r="7" spans="1:8" ht="12.75">
      <c r="A7" s="6"/>
      <c r="B7" s="6"/>
      <c r="C7" s="1"/>
      <c r="D7" s="1" t="s">
        <v>137</v>
      </c>
      <c r="E7" s="1"/>
      <c r="G7" s="7"/>
      <c r="H7" s="8"/>
    </row>
    <row r="8" spans="2:8" ht="12.75">
      <c r="B8" s="3" t="s">
        <v>117</v>
      </c>
      <c r="C8" s="3"/>
      <c r="E8" s="6"/>
      <c r="F8" s="7"/>
      <c r="G8" s="7" t="s">
        <v>138</v>
      </c>
      <c r="H8" s="8"/>
    </row>
    <row r="9" spans="5:8" ht="13.5" thickBot="1">
      <c r="E9" s="6"/>
      <c r="F9" s="7"/>
      <c r="G9" s="7"/>
      <c r="H9" s="8"/>
    </row>
    <row r="10" spans="1:8" ht="26.25" customHeight="1" thickBot="1">
      <c r="A10" s="176" t="s">
        <v>52</v>
      </c>
      <c r="B10" s="177" t="s">
        <v>113</v>
      </c>
      <c r="C10" s="178" t="s">
        <v>1</v>
      </c>
      <c r="D10" s="179" t="s">
        <v>54</v>
      </c>
      <c r="E10" s="177" t="s">
        <v>55</v>
      </c>
      <c r="F10" s="180" t="s">
        <v>56</v>
      </c>
      <c r="G10" s="181" t="s">
        <v>57</v>
      </c>
      <c r="H10" s="182" t="s">
        <v>58</v>
      </c>
    </row>
    <row r="11" spans="1:9" ht="13.5" thickTop="1">
      <c r="A11" s="183"/>
      <c r="B11" s="184">
        <v>1526</v>
      </c>
      <c r="C11" s="185" t="s">
        <v>114</v>
      </c>
      <c r="D11" s="186"/>
      <c r="E11" s="187"/>
      <c r="F11" s="60" t="s">
        <v>139</v>
      </c>
      <c r="G11" s="188">
        <v>3251.96</v>
      </c>
      <c r="H11" s="189">
        <f>G11+G12+G13+G14</f>
        <v>3251.96</v>
      </c>
      <c r="I11" s="190"/>
    </row>
    <row r="12" spans="1:8" ht="12.75">
      <c r="A12" s="191"/>
      <c r="B12" s="119"/>
      <c r="C12" s="192" t="s">
        <v>3</v>
      </c>
      <c r="D12" s="23"/>
      <c r="E12" s="31"/>
      <c r="F12" s="60"/>
      <c r="G12" s="32"/>
      <c r="H12" s="193"/>
    </row>
    <row r="13" spans="1:8" ht="12.75">
      <c r="A13" s="194"/>
      <c r="B13" s="80"/>
      <c r="C13" s="195"/>
      <c r="D13" s="41"/>
      <c r="E13" s="42"/>
      <c r="F13" s="51"/>
      <c r="G13" s="69"/>
      <c r="H13" s="196"/>
    </row>
    <row r="14" spans="1:8" ht="13.5" thickBot="1">
      <c r="A14" s="194"/>
      <c r="B14" s="80"/>
      <c r="C14" s="195"/>
      <c r="D14" s="41"/>
      <c r="E14" s="42"/>
      <c r="F14" s="51"/>
      <c r="G14" s="69"/>
      <c r="H14" s="196"/>
    </row>
    <row r="15" spans="1:8" ht="13.5" thickBot="1">
      <c r="A15" s="81"/>
      <c r="B15" s="83"/>
      <c r="C15" s="83" t="s">
        <v>46</v>
      </c>
      <c r="D15" s="84"/>
      <c r="E15" s="85"/>
      <c r="F15" s="86"/>
      <c r="G15" s="87">
        <f>SUM(G11:G14)</f>
        <v>3251.96</v>
      </c>
      <c r="H15" s="135">
        <f>SUM(H11:H14)</f>
        <v>3251.96</v>
      </c>
    </row>
    <row r="16" spans="5:9" ht="12.75">
      <c r="E16" s="6"/>
      <c r="F16" s="7"/>
      <c r="G16" s="7"/>
      <c r="H16" s="8"/>
      <c r="I16" s="7"/>
    </row>
    <row r="17" spans="5:9" ht="12.75">
      <c r="E17" s="99"/>
      <c r="F17" s="7" t="s">
        <v>103</v>
      </c>
      <c r="G17" s="7"/>
      <c r="H17" s="8"/>
      <c r="I17" s="7"/>
    </row>
    <row r="18" spans="5:9" ht="12.75">
      <c r="E18" s="99"/>
      <c r="F18" s="7" t="s">
        <v>104</v>
      </c>
      <c r="G18" s="7"/>
      <c r="H18" s="8"/>
      <c r="I18" s="7"/>
    </row>
    <row r="19" spans="4:9" ht="12.75">
      <c r="D19" s="6"/>
      <c r="E19" s="99"/>
      <c r="F19" s="38"/>
      <c r="G19" s="7"/>
      <c r="H19" s="8"/>
      <c r="I19" s="7"/>
    </row>
    <row r="20" spans="4:9" ht="12.75">
      <c r="D20" s="6"/>
      <c r="E20" s="99"/>
      <c r="F20" s="38"/>
      <c r="G20" s="7"/>
      <c r="H20" s="8"/>
      <c r="I20" s="7"/>
    </row>
    <row r="21" spans="5:9" ht="12.75">
      <c r="E21" s="6"/>
      <c r="F21" s="7"/>
      <c r="G21" s="7"/>
      <c r="H21" s="8"/>
      <c r="I21" s="7"/>
    </row>
    <row r="22" spans="5:9" ht="12.75">
      <c r="E22" s="6"/>
      <c r="F22" s="7"/>
      <c r="G22" s="7"/>
      <c r="H22" s="8"/>
      <c r="I22" s="7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4"/>
  <sheetViews>
    <sheetView workbookViewId="0" topLeftCell="A112">
      <selection activeCell="E141" sqref="E141"/>
    </sheetView>
  </sheetViews>
  <sheetFormatPr defaultColWidth="9.140625" defaultRowHeight="12.75"/>
  <cols>
    <col min="1" max="1" width="2.8515625" style="5" customWidth="1"/>
    <col min="2" max="2" width="6.00390625" style="5" customWidth="1"/>
    <col min="3" max="3" width="27.140625" style="5" customWidth="1"/>
    <col min="4" max="4" width="15.28125" style="5" customWidth="1"/>
    <col min="5" max="5" width="13.140625" style="5" customWidth="1"/>
    <col min="6" max="6" width="20.421875" style="5" customWidth="1"/>
    <col min="7" max="7" width="16.421875" style="5" customWidth="1"/>
    <col min="8" max="8" width="14.8515625" style="90" customWidth="1"/>
    <col min="9" max="9" width="14.00390625" style="5" customWidth="1"/>
    <col min="10" max="16384" width="9.140625" style="5" customWidth="1"/>
  </cols>
  <sheetData>
    <row r="1" spans="1:8" ht="12.75">
      <c r="A1" s="3" t="s">
        <v>47</v>
      </c>
      <c r="B1" s="3"/>
      <c r="C1" s="3"/>
      <c r="E1" s="6"/>
      <c r="F1" s="7"/>
      <c r="G1" s="7"/>
      <c r="H1" s="8"/>
    </row>
    <row r="2" spans="1:8" ht="12.75">
      <c r="A2" s="3" t="s">
        <v>48</v>
      </c>
      <c r="B2" s="3"/>
      <c r="C2" s="3"/>
      <c r="E2" s="6"/>
      <c r="F2" s="7"/>
      <c r="G2" s="7"/>
      <c r="H2" s="8"/>
    </row>
    <row r="3" spans="1:8" ht="12.75">
      <c r="A3" s="3"/>
      <c r="B3" s="3"/>
      <c r="C3" s="3"/>
      <c r="E3" s="6"/>
      <c r="F3" s="7"/>
      <c r="G3" s="7"/>
      <c r="H3" s="8"/>
    </row>
    <row r="4" spans="1:8" ht="12.75">
      <c r="A4" s="6"/>
      <c r="B4" s="6"/>
      <c r="C4" s="6"/>
      <c r="D4" s="6" t="s">
        <v>549</v>
      </c>
      <c r="E4" s="6"/>
      <c r="F4" s="7"/>
      <c r="G4" s="7"/>
      <c r="H4" s="8"/>
    </row>
    <row r="5" spans="1:8" ht="12.75">
      <c r="A5" s="3"/>
      <c r="B5" s="3"/>
      <c r="C5" s="3"/>
      <c r="D5" s="3"/>
      <c r="E5" s="6"/>
      <c r="F5" s="7"/>
      <c r="G5" s="7"/>
      <c r="H5" s="8"/>
    </row>
    <row r="6" spans="1:8" ht="12.75">
      <c r="A6" s="6"/>
      <c r="B6" s="6"/>
      <c r="C6" s="1"/>
      <c r="D6" s="6" t="s">
        <v>111</v>
      </c>
      <c r="E6" s="6"/>
      <c r="F6" s="3"/>
      <c r="G6" s="7"/>
      <c r="H6" s="8"/>
    </row>
    <row r="7" spans="1:8" ht="12.75">
      <c r="A7" s="6"/>
      <c r="B7" s="6"/>
      <c r="C7" s="1"/>
      <c r="D7" s="6" t="s">
        <v>140</v>
      </c>
      <c r="E7" s="6"/>
      <c r="G7" s="7"/>
      <c r="H7" s="8"/>
    </row>
    <row r="8" spans="2:8" ht="13.5" thickBot="1">
      <c r="B8" s="3" t="s">
        <v>112</v>
      </c>
      <c r="C8" s="3"/>
      <c r="E8" s="6"/>
      <c r="F8" s="7"/>
      <c r="G8" s="7" t="s">
        <v>138</v>
      </c>
      <c r="H8" s="8"/>
    </row>
    <row r="9" spans="5:8" ht="13.5" hidden="1" thickBot="1">
      <c r="E9" s="6"/>
      <c r="F9" s="7"/>
      <c r="G9" s="7"/>
      <c r="H9" s="8"/>
    </row>
    <row r="10" spans="1:8" ht="21.75" customHeight="1" thickBot="1">
      <c r="A10" s="13" t="s">
        <v>52</v>
      </c>
      <c r="B10" s="16" t="s">
        <v>113</v>
      </c>
      <c r="C10" s="13" t="s">
        <v>1</v>
      </c>
      <c r="D10" s="15" t="s">
        <v>54</v>
      </c>
      <c r="E10" s="16" t="s">
        <v>55</v>
      </c>
      <c r="F10" s="17" t="s">
        <v>56</v>
      </c>
      <c r="G10" s="18" t="s">
        <v>57</v>
      </c>
      <c r="H10" s="19" t="s">
        <v>58</v>
      </c>
    </row>
    <row r="11" spans="1:8" ht="12.75">
      <c r="A11" s="20"/>
      <c r="B11" s="20">
        <v>1503</v>
      </c>
      <c r="C11" s="100" t="s">
        <v>2</v>
      </c>
      <c r="D11" s="23"/>
      <c r="E11" s="24"/>
      <c r="F11" s="32" t="s">
        <v>141</v>
      </c>
      <c r="G11" s="26">
        <v>840</v>
      </c>
      <c r="H11" s="101">
        <f>G11+G12+G13</f>
        <v>840</v>
      </c>
    </row>
    <row r="12" spans="1:8" ht="12.75">
      <c r="A12" s="28"/>
      <c r="B12" s="102"/>
      <c r="C12" s="103" t="s">
        <v>3</v>
      </c>
      <c r="D12" s="23"/>
      <c r="E12" s="31"/>
      <c r="F12" s="32"/>
      <c r="G12" s="33"/>
      <c r="H12" s="104"/>
    </row>
    <row r="13" spans="1:8" ht="10.5" customHeight="1">
      <c r="A13" s="28"/>
      <c r="B13" s="102"/>
      <c r="C13" s="103"/>
      <c r="D13" s="23"/>
      <c r="E13" s="31"/>
      <c r="F13" s="32"/>
      <c r="G13" s="33"/>
      <c r="H13" s="104"/>
    </row>
    <row r="14" spans="1:8" ht="12.75">
      <c r="A14" s="28"/>
      <c r="B14" s="102">
        <v>1508</v>
      </c>
      <c r="C14" s="105" t="s">
        <v>8</v>
      </c>
      <c r="D14" s="23"/>
      <c r="E14" s="31"/>
      <c r="F14" s="32" t="s">
        <v>142</v>
      </c>
      <c r="G14" s="33">
        <v>2040</v>
      </c>
      <c r="H14" s="104">
        <f>G14+G15+G16</f>
        <v>2040</v>
      </c>
    </row>
    <row r="15" spans="1:8" ht="12.75">
      <c r="A15" s="28"/>
      <c r="B15" s="102"/>
      <c r="C15" s="103" t="s">
        <v>9</v>
      </c>
      <c r="D15" s="23"/>
      <c r="E15" s="31"/>
      <c r="F15" s="32"/>
      <c r="G15" s="33"/>
      <c r="H15" s="104"/>
    </row>
    <row r="16" spans="1:8" ht="9.75" customHeight="1">
      <c r="A16" s="28"/>
      <c r="B16" s="102"/>
      <c r="C16" s="103"/>
      <c r="D16" s="23"/>
      <c r="E16" s="31"/>
      <c r="F16" s="32"/>
      <c r="G16" s="33"/>
      <c r="H16" s="104"/>
    </row>
    <row r="17" spans="1:8" ht="12.75">
      <c r="A17" s="28"/>
      <c r="B17" s="102">
        <v>1509</v>
      </c>
      <c r="C17" s="105" t="s">
        <v>10</v>
      </c>
      <c r="D17" s="23"/>
      <c r="E17" s="31"/>
      <c r="F17" s="32" t="s">
        <v>143</v>
      </c>
      <c r="G17" s="33">
        <v>1920</v>
      </c>
      <c r="H17" s="104">
        <f>G17+G18</f>
        <v>1920</v>
      </c>
    </row>
    <row r="18" spans="1:8" ht="12.75">
      <c r="A18" s="28"/>
      <c r="B18" s="102"/>
      <c r="C18" s="103" t="s">
        <v>11</v>
      </c>
      <c r="D18" s="23"/>
      <c r="E18" s="31"/>
      <c r="F18" s="32"/>
      <c r="G18" s="33"/>
      <c r="H18" s="104"/>
    </row>
    <row r="19" spans="1:8" ht="10.5" customHeight="1">
      <c r="A19" s="28"/>
      <c r="B19" s="102"/>
      <c r="C19" s="103"/>
      <c r="D19" s="23"/>
      <c r="E19" s="31"/>
      <c r="F19" s="32"/>
      <c r="G19" s="33"/>
      <c r="H19" s="104"/>
    </row>
    <row r="20" spans="1:8" ht="12.75">
      <c r="A20" s="28"/>
      <c r="B20" s="102">
        <v>1510</v>
      </c>
      <c r="C20" s="105" t="s">
        <v>12</v>
      </c>
      <c r="D20" s="6"/>
      <c r="E20" s="31"/>
      <c r="F20" s="32" t="s">
        <v>144</v>
      </c>
      <c r="G20" s="33">
        <v>3840</v>
      </c>
      <c r="H20" s="104">
        <f>G20+G21+G22</f>
        <v>7567.65</v>
      </c>
    </row>
    <row r="21" spans="1:8" ht="12.75">
      <c r="A21" s="28"/>
      <c r="B21" s="102"/>
      <c r="C21" s="103" t="s">
        <v>13</v>
      </c>
      <c r="D21" s="23"/>
      <c r="E21" s="42"/>
      <c r="F21" s="32" t="s">
        <v>144</v>
      </c>
      <c r="G21" s="33">
        <v>720</v>
      </c>
      <c r="H21" s="104"/>
    </row>
    <row r="22" spans="1:8" ht="12.75">
      <c r="A22" s="28"/>
      <c r="B22" s="102"/>
      <c r="C22" s="103"/>
      <c r="D22" s="23"/>
      <c r="E22" s="31"/>
      <c r="F22" s="32" t="s">
        <v>145</v>
      </c>
      <c r="G22" s="33">
        <v>3007.65</v>
      </c>
      <c r="H22" s="104"/>
    </row>
    <row r="23" spans="1:8" ht="12.75">
      <c r="A23" s="28"/>
      <c r="B23" s="102"/>
      <c r="C23" s="103"/>
      <c r="D23" s="23"/>
      <c r="E23" s="31"/>
      <c r="F23" s="32"/>
      <c r="G23" s="33"/>
      <c r="H23" s="104"/>
    </row>
    <row r="24" spans="1:8" ht="12.75">
      <c r="A24" s="28"/>
      <c r="B24" s="102">
        <v>1514</v>
      </c>
      <c r="C24" s="105" t="s">
        <v>62</v>
      </c>
      <c r="D24" s="23"/>
      <c r="E24" s="31"/>
      <c r="F24" s="32" t="s">
        <v>146</v>
      </c>
      <c r="G24" s="33">
        <v>240</v>
      </c>
      <c r="H24" s="104">
        <f>G24+G25</f>
        <v>240</v>
      </c>
    </row>
    <row r="25" spans="1:8" ht="12.75">
      <c r="A25" s="28"/>
      <c r="B25" s="102"/>
      <c r="C25" s="103" t="s">
        <v>3</v>
      </c>
      <c r="D25" s="23"/>
      <c r="E25" s="31"/>
      <c r="F25" s="32"/>
      <c r="G25" s="33"/>
      <c r="H25" s="104"/>
    </row>
    <row r="26" spans="1:8" ht="12.75">
      <c r="A26" s="28"/>
      <c r="B26" s="102"/>
      <c r="C26" s="103"/>
      <c r="D26" s="23"/>
      <c r="E26" s="31"/>
      <c r="F26" s="32"/>
      <c r="G26" s="33"/>
      <c r="H26" s="104"/>
    </row>
    <row r="27" spans="1:8" ht="12.75">
      <c r="A27" s="28"/>
      <c r="B27" s="102">
        <v>1515</v>
      </c>
      <c r="C27" s="105" t="s">
        <v>63</v>
      </c>
      <c r="D27" s="23"/>
      <c r="E27" s="31"/>
      <c r="F27" s="32" t="s">
        <v>147</v>
      </c>
      <c r="G27" s="33">
        <v>720</v>
      </c>
      <c r="H27" s="104">
        <f>G27+G28</f>
        <v>720</v>
      </c>
    </row>
    <row r="28" spans="1:8" ht="12.75">
      <c r="A28" s="28"/>
      <c r="B28" s="102"/>
      <c r="C28" s="103" t="s">
        <v>3</v>
      </c>
      <c r="D28" s="23"/>
      <c r="E28" s="42"/>
      <c r="F28" s="32"/>
      <c r="G28" s="33"/>
      <c r="H28" s="104"/>
    </row>
    <row r="29" spans="1:8" ht="12.75">
      <c r="A29" s="28"/>
      <c r="B29" s="102"/>
      <c r="C29" s="103"/>
      <c r="D29" s="23"/>
      <c r="E29" s="31"/>
      <c r="F29" s="32"/>
      <c r="G29" s="33"/>
      <c r="H29" s="104"/>
    </row>
    <row r="30" spans="1:8" ht="12.75">
      <c r="A30" s="28"/>
      <c r="B30" s="119">
        <v>1521</v>
      </c>
      <c r="C30" s="35" t="s">
        <v>22</v>
      </c>
      <c r="D30" s="23"/>
      <c r="E30" s="31"/>
      <c r="F30" s="32" t="s">
        <v>148</v>
      </c>
      <c r="G30" s="33">
        <v>240</v>
      </c>
      <c r="H30" s="34">
        <f>G30+G31</f>
        <v>240</v>
      </c>
    </row>
    <row r="31" spans="1:8" ht="12.75">
      <c r="A31" s="28"/>
      <c r="B31" s="80"/>
      <c r="C31" s="30" t="s">
        <v>3</v>
      </c>
      <c r="D31" s="23"/>
      <c r="E31" s="31"/>
      <c r="F31" s="32"/>
      <c r="G31" s="33"/>
      <c r="H31" s="34"/>
    </row>
    <row r="32" spans="1:8" ht="12.75">
      <c r="A32" s="28"/>
      <c r="B32" s="78"/>
      <c r="C32" s="103"/>
      <c r="D32" s="23"/>
      <c r="E32" s="31"/>
      <c r="F32" s="32"/>
      <c r="G32" s="33"/>
      <c r="H32" s="104"/>
    </row>
    <row r="33" spans="1:8" ht="12.75">
      <c r="A33" s="28"/>
      <c r="B33" s="106">
        <v>1522</v>
      </c>
      <c r="C33" s="105" t="s">
        <v>23</v>
      </c>
      <c r="D33" s="23"/>
      <c r="E33" s="31"/>
      <c r="F33" s="32" t="s">
        <v>149</v>
      </c>
      <c r="G33" s="33">
        <v>840</v>
      </c>
      <c r="H33" s="104">
        <f>G33+G34</f>
        <v>840</v>
      </c>
    </row>
    <row r="34" spans="1:8" ht="12.75">
      <c r="A34" s="28"/>
      <c r="B34" s="102"/>
      <c r="C34" s="103" t="s">
        <v>11</v>
      </c>
      <c r="D34" s="23"/>
      <c r="E34" s="31"/>
      <c r="F34" s="32"/>
      <c r="G34" s="33"/>
      <c r="H34" s="104"/>
    </row>
    <row r="35" spans="1:8" ht="12.75">
      <c r="A35" s="28"/>
      <c r="B35" s="102"/>
      <c r="C35" s="103"/>
      <c r="D35" s="23"/>
      <c r="E35" s="31"/>
      <c r="F35" s="32"/>
      <c r="G35" s="33"/>
      <c r="H35" s="104"/>
    </row>
    <row r="36" spans="1:8" ht="12.75">
      <c r="A36" s="28"/>
      <c r="B36" s="106">
        <v>1523</v>
      </c>
      <c r="C36" s="105" t="s">
        <v>64</v>
      </c>
      <c r="D36" s="23"/>
      <c r="E36" s="31"/>
      <c r="F36" s="32" t="s">
        <v>150</v>
      </c>
      <c r="G36" s="33">
        <v>1920</v>
      </c>
      <c r="H36" s="104">
        <f>G36+G37</f>
        <v>1920</v>
      </c>
    </row>
    <row r="37" spans="1:8" ht="12.75">
      <c r="A37" s="28"/>
      <c r="B37" s="102"/>
      <c r="C37" s="103" t="s">
        <v>11</v>
      </c>
      <c r="D37" s="23"/>
      <c r="E37" s="42"/>
      <c r="F37" s="32"/>
      <c r="G37" s="33"/>
      <c r="H37" s="104"/>
    </row>
    <row r="38" spans="1:8" ht="12.75">
      <c r="A38" s="28"/>
      <c r="B38" s="102"/>
      <c r="C38" s="103"/>
      <c r="D38" s="23"/>
      <c r="E38" s="31"/>
      <c r="F38" s="32"/>
      <c r="G38" s="33"/>
      <c r="H38" s="104"/>
    </row>
    <row r="39" spans="1:8" ht="12.75">
      <c r="A39" s="28"/>
      <c r="B39" s="106">
        <v>1526</v>
      </c>
      <c r="C39" s="105" t="s">
        <v>114</v>
      </c>
      <c r="D39" s="23"/>
      <c r="E39" s="31"/>
      <c r="F39" s="32" t="s">
        <v>151</v>
      </c>
      <c r="G39" s="33">
        <v>18720</v>
      </c>
      <c r="H39" s="104">
        <f>G39+G40</f>
        <v>20160</v>
      </c>
    </row>
    <row r="40" spans="1:8" ht="12.75">
      <c r="A40" s="28"/>
      <c r="B40" s="102"/>
      <c r="C40" s="103" t="s">
        <v>3</v>
      </c>
      <c r="D40" s="23"/>
      <c r="E40" s="42"/>
      <c r="F40" s="32" t="s">
        <v>151</v>
      </c>
      <c r="G40" s="33">
        <v>1440</v>
      </c>
      <c r="H40" s="104"/>
    </row>
    <row r="41" spans="1:8" ht="12.75">
      <c r="A41" s="28"/>
      <c r="B41" s="102"/>
      <c r="C41" s="103"/>
      <c r="D41" s="23"/>
      <c r="E41" s="42"/>
      <c r="F41" s="32"/>
      <c r="G41" s="33"/>
      <c r="H41" s="104"/>
    </row>
    <row r="42" spans="1:8" ht="12.75">
      <c r="A42" s="28"/>
      <c r="B42" s="106">
        <v>1527</v>
      </c>
      <c r="C42" s="105" t="s">
        <v>65</v>
      </c>
      <c r="D42" s="23"/>
      <c r="E42" s="31"/>
      <c r="F42" s="32" t="s">
        <v>152</v>
      </c>
      <c r="G42" s="33">
        <v>1440</v>
      </c>
      <c r="H42" s="104">
        <f>G42+G43+G44</f>
        <v>1560</v>
      </c>
    </row>
    <row r="43" spans="1:8" ht="12.75">
      <c r="A43" s="28"/>
      <c r="B43" s="102"/>
      <c r="C43" s="103" t="s">
        <v>26</v>
      </c>
      <c r="D43" s="23"/>
      <c r="E43" s="42"/>
      <c r="F43" s="32" t="s">
        <v>153</v>
      </c>
      <c r="G43" s="33">
        <v>120</v>
      </c>
      <c r="H43" s="104"/>
    </row>
    <row r="44" spans="1:8" ht="12.75">
      <c r="A44" s="28"/>
      <c r="B44" s="102"/>
      <c r="C44" s="103"/>
      <c r="D44" s="23"/>
      <c r="E44" s="31"/>
      <c r="F44" s="32"/>
      <c r="G44" s="33"/>
      <c r="H44" s="104"/>
    </row>
    <row r="45" spans="1:8" ht="12.75">
      <c r="A45" s="28"/>
      <c r="B45" s="109">
        <v>1529</v>
      </c>
      <c r="C45" s="110" t="s">
        <v>28</v>
      </c>
      <c r="D45" s="23"/>
      <c r="E45" s="31"/>
      <c r="F45" s="32" t="s">
        <v>154</v>
      </c>
      <c r="G45" s="33">
        <v>13260</v>
      </c>
      <c r="H45" s="104">
        <f>G45+G46</f>
        <v>13260</v>
      </c>
    </row>
    <row r="46" spans="1:8" ht="12.75">
      <c r="A46" s="28"/>
      <c r="B46" s="109"/>
      <c r="C46" s="111" t="s">
        <v>3</v>
      </c>
      <c r="D46" s="23"/>
      <c r="F46" s="32"/>
      <c r="G46" s="33"/>
      <c r="H46" s="112"/>
    </row>
    <row r="47" spans="1:8" ht="12.75">
      <c r="A47" s="28"/>
      <c r="B47" s="113"/>
      <c r="C47" s="103"/>
      <c r="D47" s="23"/>
      <c r="E47" s="31"/>
      <c r="F47" s="32"/>
      <c r="G47" s="33"/>
      <c r="H47" s="112"/>
    </row>
    <row r="48" spans="1:8" ht="12.75">
      <c r="A48" s="28"/>
      <c r="B48" s="106">
        <v>1525</v>
      </c>
      <c r="C48" s="105" t="s">
        <v>24</v>
      </c>
      <c r="D48" s="23"/>
      <c r="E48" s="31"/>
      <c r="F48" s="32" t="s">
        <v>155</v>
      </c>
      <c r="G48" s="33">
        <v>2160</v>
      </c>
      <c r="H48" s="104">
        <f>G48+G49</f>
        <v>2160</v>
      </c>
    </row>
    <row r="49" spans="1:8" ht="12.75">
      <c r="A49" s="50"/>
      <c r="B49" s="76"/>
      <c r="C49" s="114" t="s">
        <v>3</v>
      </c>
      <c r="D49" s="41"/>
      <c r="E49" s="42"/>
      <c r="F49" s="32"/>
      <c r="G49" s="33"/>
      <c r="H49" s="104"/>
    </row>
    <row r="50" spans="1:8" ht="12.75">
      <c r="A50" s="50"/>
      <c r="B50" s="115"/>
      <c r="C50" s="114"/>
      <c r="D50" s="41"/>
      <c r="E50" s="42"/>
      <c r="F50" s="32"/>
      <c r="G50" s="33"/>
      <c r="H50" s="104"/>
    </row>
    <row r="51" spans="1:8" ht="12.75">
      <c r="A51" s="28"/>
      <c r="B51" s="109">
        <v>1533</v>
      </c>
      <c r="C51" s="116" t="s">
        <v>30</v>
      </c>
      <c r="D51" s="23"/>
      <c r="E51" s="31"/>
      <c r="F51" s="32" t="s">
        <v>156</v>
      </c>
      <c r="G51" s="33">
        <v>1200</v>
      </c>
      <c r="H51" s="104">
        <f>G51+G52</f>
        <v>1200</v>
      </c>
    </row>
    <row r="52" spans="1:8" ht="12.75">
      <c r="A52" s="50"/>
      <c r="B52" s="76"/>
      <c r="C52" s="117" t="s">
        <v>3</v>
      </c>
      <c r="D52" s="41"/>
      <c r="E52" s="42"/>
      <c r="F52" s="32"/>
      <c r="G52" s="33"/>
      <c r="H52" s="104"/>
    </row>
    <row r="53" spans="1:8" ht="12.75">
      <c r="A53" s="50"/>
      <c r="B53" s="76"/>
      <c r="C53" s="117"/>
      <c r="D53" s="41"/>
      <c r="E53" s="42"/>
      <c r="F53" s="32"/>
      <c r="G53" s="33"/>
      <c r="H53" s="104"/>
    </row>
    <row r="54" spans="1:8" ht="12.75">
      <c r="A54" s="80"/>
      <c r="B54" s="118">
        <v>1534</v>
      </c>
      <c r="C54" s="54" t="s">
        <v>31</v>
      </c>
      <c r="D54" s="23"/>
      <c r="E54" s="31"/>
      <c r="F54" s="32" t="s">
        <v>157</v>
      </c>
      <c r="G54" s="33">
        <v>120</v>
      </c>
      <c r="H54" s="34">
        <f>G54+G55</f>
        <v>120</v>
      </c>
    </row>
    <row r="55" spans="1:8" ht="12.75">
      <c r="A55" s="80"/>
      <c r="B55" s="119"/>
      <c r="C55" s="61" t="s">
        <v>3</v>
      </c>
      <c r="D55" s="23"/>
      <c r="E55" s="31"/>
      <c r="F55" s="32"/>
      <c r="G55" s="33"/>
      <c r="H55" s="34"/>
    </row>
    <row r="56" spans="1:8" ht="12.75">
      <c r="A56" s="80"/>
      <c r="B56" s="120"/>
      <c r="C56" s="117"/>
      <c r="D56" s="41"/>
      <c r="E56" s="42"/>
      <c r="F56" s="32"/>
      <c r="G56" s="33"/>
      <c r="H56" s="104"/>
    </row>
    <row r="57" spans="1:8" ht="12.75">
      <c r="A57" s="56"/>
      <c r="B57" s="121">
        <v>1537</v>
      </c>
      <c r="C57" s="122" t="s">
        <v>66</v>
      </c>
      <c r="D57" s="23"/>
      <c r="E57" s="31"/>
      <c r="F57" s="32" t="s">
        <v>158</v>
      </c>
      <c r="G57" s="32">
        <v>5760</v>
      </c>
      <c r="H57" s="104">
        <f>G57+G59+G60+G58+G61</f>
        <v>16200</v>
      </c>
    </row>
    <row r="58" spans="1:8" ht="12.75">
      <c r="A58" s="56"/>
      <c r="B58" s="123"/>
      <c r="C58" s="124" t="s">
        <v>67</v>
      </c>
      <c r="D58" s="23"/>
      <c r="E58" s="42"/>
      <c r="F58" s="32" t="s">
        <v>159</v>
      </c>
      <c r="G58" s="32">
        <v>360</v>
      </c>
      <c r="H58" s="104"/>
    </row>
    <row r="59" spans="1:8" ht="12.75">
      <c r="A59" s="56"/>
      <c r="B59" s="123"/>
      <c r="C59" s="124"/>
      <c r="D59" s="23"/>
      <c r="E59" s="31"/>
      <c r="F59" s="32" t="s">
        <v>159</v>
      </c>
      <c r="G59" s="32">
        <v>5160</v>
      </c>
      <c r="H59" s="104"/>
    </row>
    <row r="60" spans="1:8" ht="12.75">
      <c r="A60" s="56"/>
      <c r="B60" s="125"/>
      <c r="C60" s="124"/>
      <c r="D60" s="23"/>
      <c r="E60" s="31"/>
      <c r="F60" s="32" t="s">
        <v>160</v>
      </c>
      <c r="G60" s="32">
        <v>1680</v>
      </c>
      <c r="H60" s="104"/>
    </row>
    <row r="61" spans="1:8" ht="12.75">
      <c r="A61" s="56"/>
      <c r="B61" s="125"/>
      <c r="C61" s="124"/>
      <c r="D61" s="23"/>
      <c r="E61" s="42"/>
      <c r="F61" s="32" t="s">
        <v>161</v>
      </c>
      <c r="G61" s="32">
        <v>3240</v>
      </c>
      <c r="H61" s="104"/>
    </row>
    <row r="62" spans="1:8" ht="12.75">
      <c r="A62" s="56"/>
      <c r="B62" s="125"/>
      <c r="C62" s="124"/>
      <c r="D62" s="23"/>
      <c r="E62" s="42"/>
      <c r="F62" s="32"/>
      <c r="G62" s="32"/>
      <c r="H62" s="104"/>
    </row>
    <row r="63" spans="1:8" ht="12.75">
      <c r="A63" s="56"/>
      <c r="B63" s="126">
        <v>1538</v>
      </c>
      <c r="C63" s="122" t="s">
        <v>33</v>
      </c>
      <c r="D63" s="23"/>
      <c r="E63" s="172"/>
      <c r="F63" s="32" t="s">
        <v>162</v>
      </c>
      <c r="G63" s="32">
        <v>600</v>
      </c>
      <c r="H63" s="104">
        <f>G63+G64+G65</f>
        <v>1560</v>
      </c>
    </row>
    <row r="64" spans="1:8" ht="12.75">
      <c r="A64" s="56"/>
      <c r="B64" s="126"/>
      <c r="C64" s="122" t="s">
        <v>34</v>
      </c>
      <c r="D64" s="23"/>
      <c r="E64" s="31"/>
      <c r="F64" s="32" t="s">
        <v>163</v>
      </c>
      <c r="G64" s="32">
        <v>960</v>
      </c>
      <c r="H64" s="104"/>
    </row>
    <row r="65" spans="1:8" ht="12.75">
      <c r="A65" s="56"/>
      <c r="B65" s="125"/>
      <c r="C65" s="122"/>
      <c r="D65" s="23"/>
      <c r="E65" s="31"/>
      <c r="F65" s="32"/>
      <c r="G65" s="32"/>
      <c r="H65" s="104"/>
    </row>
    <row r="66" spans="1:8" ht="12.75">
      <c r="A66" s="56"/>
      <c r="B66" s="119">
        <v>1539</v>
      </c>
      <c r="C66" s="54" t="s">
        <v>115</v>
      </c>
      <c r="D66" s="23"/>
      <c r="E66" s="31"/>
      <c r="F66" s="32" t="s">
        <v>164</v>
      </c>
      <c r="G66" s="32">
        <v>240</v>
      </c>
      <c r="H66" s="104">
        <f>G66+G67</f>
        <v>600</v>
      </c>
    </row>
    <row r="67" spans="1:8" ht="12.75">
      <c r="A67" s="56"/>
      <c r="B67" s="119"/>
      <c r="C67" s="54"/>
      <c r="D67" s="23"/>
      <c r="E67" s="42"/>
      <c r="F67" s="32" t="s">
        <v>164</v>
      </c>
      <c r="G67" s="32">
        <v>360</v>
      </c>
      <c r="H67" s="104"/>
    </row>
    <row r="68" spans="1:8" ht="12.75">
      <c r="A68" s="56"/>
      <c r="B68" s="125"/>
      <c r="C68" s="122"/>
      <c r="D68" s="23"/>
      <c r="E68" s="31"/>
      <c r="F68" s="32"/>
      <c r="G68" s="32"/>
      <c r="H68" s="104"/>
    </row>
    <row r="69" spans="1:8" ht="12.75">
      <c r="A69" s="56"/>
      <c r="B69" s="143">
        <v>1540</v>
      </c>
      <c r="C69" s="63" t="s">
        <v>69</v>
      </c>
      <c r="D69" s="23"/>
      <c r="E69" s="31"/>
      <c r="F69" s="32" t="s">
        <v>165</v>
      </c>
      <c r="G69" s="32">
        <v>120</v>
      </c>
      <c r="H69" s="34">
        <f>G69+G70</f>
        <v>120</v>
      </c>
    </row>
    <row r="70" spans="1:8" ht="12.75">
      <c r="A70" s="56"/>
      <c r="B70" s="143"/>
      <c r="C70" s="63" t="s">
        <v>3</v>
      </c>
      <c r="D70" s="23"/>
      <c r="E70" s="31"/>
      <c r="F70" s="32"/>
      <c r="G70" s="32"/>
      <c r="H70" s="34"/>
    </row>
    <row r="71" spans="1:8" ht="12.75">
      <c r="A71" s="56"/>
      <c r="B71" s="125"/>
      <c r="C71" s="204"/>
      <c r="D71" s="23"/>
      <c r="E71" s="31"/>
      <c r="F71" s="32"/>
      <c r="G71" s="32"/>
      <c r="H71" s="104"/>
    </row>
    <row r="72" spans="1:8" ht="12.75">
      <c r="A72" s="56"/>
      <c r="B72" s="119">
        <v>1543</v>
      </c>
      <c r="C72" s="54" t="s">
        <v>72</v>
      </c>
      <c r="D72" s="23"/>
      <c r="E72" s="31"/>
      <c r="F72" s="32" t="s">
        <v>166</v>
      </c>
      <c r="G72" s="32">
        <v>480</v>
      </c>
      <c r="H72" s="104">
        <f>G72+G73</f>
        <v>480</v>
      </c>
    </row>
    <row r="73" spans="1:8" ht="12.75">
      <c r="A73" s="56"/>
      <c r="B73" s="119"/>
      <c r="C73" s="54" t="s">
        <v>36</v>
      </c>
      <c r="D73" s="23"/>
      <c r="E73" s="31"/>
      <c r="F73" s="32"/>
      <c r="G73" s="32"/>
      <c r="H73" s="104"/>
    </row>
    <row r="74" spans="1:8" ht="12.75">
      <c r="A74" s="56"/>
      <c r="B74" s="125"/>
      <c r="C74" s="127"/>
      <c r="D74" s="23"/>
      <c r="E74" s="31"/>
      <c r="F74" s="32"/>
      <c r="G74" s="32"/>
      <c r="H74" s="104"/>
    </row>
    <row r="75" spans="1:8" ht="12.75">
      <c r="A75" s="56"/>
      <c r="B75" s="76">
        <v>1545</v>
      </c>
      <c r="C75" s="116" t="s">
        <v>74</v>
      </c>
      <c r="D75" s="41"/>
      <c r="E75" s="42"/>
      <c r="F75" s="69" t="s">
        <v>167</v>
      </c>
      <c r="G75" s="69">
        <v>10440</v>
      </c>
      <c r="H75" s="128">
        <f>G75+G76+G77+G78</f>
        <v>23702.35</v>
      </c>
    </row>
    <row r="76" spans="1:8" ht="12.75">
      <c r="A76" s="56"/>
      <c r="B76" s="76"/>
      <c r="C76" s="116" t="s">
        <v>34</v>
      </c>
      <c r="D76" s="41"/>
      <c r="E76" s="42"/>
      <c r="F76" s="69" t="s">
        <v>167</v>
      </c>
      <c r="G76" s="69">
        <v>720</v>
      </c>
      <c r="H76" s="128"/>
    </row>
    <row r="77" spans="1:8" ht="12.75">
      <c r="A77" s="56"/>
      <c r="B77" s="76"/>
      <c r="C77" s="116"/>
      <c r="D77" s="41"/>
      <c r="E77" s="42"/>
      <c r="F77" s="69" t="s">
        <v>168</v>
      </c>
      <c r="G77" s="69">
        <v>720</v>
      </c>
      <c r="H77" s="128"/>
    </row>
    <row r="78" spans="1:8" ht="12.75">
      <c r="A78" s="56"/>
      <c r="B78" s="76"/>
      <c r="C78" s="116"/>
      <c r="D78" s="41"/>
      <c r="E78" s="42"/>
      <c r="F78" s="69" t="s">
        <v>169</v>
      </c>
      <c r="G78" s="69">
        <v>11822.35</v>
      </c>
      <c r="H78" s="128"/>
    </row>
    <row r="79" spans="1:8" ht="12.75">
      <c r="A79" s="56"/>
      <c r="B79" s="76"/>
      <c r="C79" s="116"/>
      <c r="D79" s="41"/>
      <c r="E79" s="42"/>
      <c r="F79" s="69"/>
      <c r="G79" s="69"/>
      <c r="H79" s="128"/>
    </row>
    <row r="80" spans="1:8" ht="12.75">
      <c r="A80" s="56"/>
      <c r="B80" s="80">
        <v>1547</v>
      </c>
      <c r="C80" s="68" t="s">
        <v>76</v>
      </c>
      <c r="D80" s="41"/>
      <c r="E80" s="42"/>
      <c r="F80" s="69" t="s">
        <v>170</v>
      </c>
      <c r="G80" s="69">
        <v>120</v>
      </c>
      <c r="H80" s="58">
        <f>G80+G81</f>
        <v>120</v>
      </c>
    </row>
    <row r="81" spans="1:8" ht="12.75">
      <c r="A81" s="56"/>
      <c r="B81" s="80"/>
      <c r="C81" s="68" t="s">
        <v>77</v>
      </c>
      <c r="D81" s="41"/>
      <c r="E81" s="42"/>
      <c r="F81" s="69"/>
      <c r="G81" s="69"/>
      <c r="H81" s="58"/>
    </row>
    <row r="82" spans="1:8" ht="12.75">
      <c r="A82" s="56"/>
      <c r="B82" s="129"/>
      <c r="C82" s="130"/>
      <c r="D82" s="41"/>
      <c r="E82" s="42"/>
      <c r="F82" s="69"/>
      <c r="G82" s="69"/>
      <c r="H82" s="58"/>
    </row>
    <row r="83" spans="1:8" ht="12.75">
      <c r="A83" s="56"/>
      <c r="B83" s="76">
        <v>1548</v>
      </c>
      <c r="C83" s="116" t="s">
        <v>78</v>
      </c>
      <c r="D83" s="41"/>
      <c r="E83" s="42"/>
      <c r="F83" s="69" t="s">
        <v>171</v>
      </c>
      <c r="G83" s="69">
        <v>1080</v>
      </c>
      <c r="H83" s="128">
        <f>G83+G84</f>
        <v>1080</v>
      </c>
    </row>
    <row r="84" spans="1:8" ht="12.75">
      <c r="A84" s="56"/>
      <c r="B84" s="76"/>
      <c r="C84" s="116" t="s">
        <v>3</v>
      </c>
      <c r="D84" s="41"/>
      <c r="E84" s="42"/>
      <c r="F84" s="69"/>
      <c r="G84" s="69"/>
      <c r="H84" s="128"/>
    </row>
    <row r="85" spans="1:8" ht="12.75">
      <c r="A85" s="56"/>
      <c r="B85" s="76"/>
      <c r="C85" s="116"/>
      <c r="D85" s="41"/>
      <c r="E85" s="42"/>
      <c r="F85" s="69"/>
      <c r="G85" s="69"/>
      <c r="H85" s="128"/>
    </row>
    <row r="86" spans="1:8" ht="12.75">
      <c r="A86" s="56"/>
      <c r="B86" s="131">
        <v>1549</v>
      </c>
      <c r="C86" s="71" t="s">
        <v>79</v>
      </c>
      <c r="D86" s="41"/>
      <c r="E86" s="42"/>
      <c r="F86" s="69" t="s">
        <v>172</v>
      </c>
      <c r="G86" s="69">
        <v>240</v>
      </c>
      <c r="H86" s="128">
        <f>G86</f>
        <v>240</v>
      </c>
    </row>
    <row r="87" spans="1:8" ht="12.75">
      <c r="A87" s="56"/>
      <c r="B87" s="131"/>
      <c r="C87" s="71" t="s">
        <v>3</v>
      </c>
      <c r="D87" s="41"/>
      <c r="E87" s="42"/>
      <c r="F87" s="69"/>
      <c r="G87" s="69"/>
      <c r="H87" s="128"/>
    </row>
    <row r="88" spans="1:8" ht="12.75">
      <c r="A88" s="56"/>
      <c r="B88" s="132"/>
      <c r="C88" s="133"/>
      <c r="D88" s="41"/>
      <c r="E88" s="42"/>
      <c r="F88" s="69"/>
      <c r="G88" s="69"/>
      <c r="H88" s="128"/>
    </row>
    <row r="89" spans="1:8" ht="12.75">
      <c r="A89" s="56"/>
      <c r="B89" s="76">
        <v>1551</v>
      </c>
      <c r="C89" s="116" t="s">
        <v>80</v>
      </c>
      <c r="D89" s="73"/>
      <c r="E89" s="42"/>
      <c r="F89" s="69" t="s">
        <v>173</v>
      </c>
      <c r="G89" s="69">
        <v>840</v>
      </c>
      <c r="H89" s="128">
        <f>G89+G90</f>
        <v>840</v>
      </c>
    </row>
    <row r="90" spans="1:8" ht="12.75">
      <c r="A90" s="56"/>
      <c r="B90" s="76"/>
      <c r="C90" s="116" t="s">
        <v>39</v>
      </c>
      <c r="D90" s="6"/>
      <c r="E90" s="42"/>
      <c r="F90" s="69"/>
      <c r="G90" s="69"/>
      <c r="H90" s="128"/>
    </row>
    <row r="91" spans="1:8" ht="12.75">
      <c r="A91" s="56"/>
      <c r="B91" s="76"/>
      <c r="C91" s="116"/>
      <c r="D91" s="28"/>
      <c r="E91" s="42"/>
      <c r="F91" s="69"/>
      <c r="G91" s="69"/>
      <c r="H91" s="128"/>
    </row>
    <row r="92" spans="1:8" ht="12.75">
      <c r="A92" s="57"/>
      <c r="B92" s="80">
        <v>1552</v>
      </c>
      <c r="C92" s="68" t="s">
        <v>81</v>
      </c>
      <c r="D92" s="73"/>
      <c r="E92" s="42"/>
      <c r="F92" s="69" t="s">
        <v>174</v>
      </c>
      <c r="G92" s="59">
        <v>120</v>
      </c>
      <c r="H92" s="128">
        <f>G92+G93</f>
        <v>120</v>
      </c>
    </row>
    <row r="93" spans="1:8" ht="12.75">
      <c r="A93" s="57"/>
      <c r="B93" s="80"/>
      <c r="C93" s="68" t="s">
        <v>3</v>
      </c>
      <c r="D93" s="28"/>
      <c r="E93" s="42"/>
      <c r="F93" s="69"/>
      <c r="G93" s="59"/>
      <c r="H93" s="128"/>
    </row>
    <row r="94" spans="1:8" ht="12.75">
      <c r="A94" s="57"/>
      <c r="B94" s="76"/>
      <c r="C94" s="116"/>
      <c r="D94" s="28"/>
      <c r="E94" s="42"/>
      <c r="F94" s="69"/>
      <c r="G94" s="69"/>
      <c r="H94" s="128"/>
    </row>
    <row r="95" spans="1:8" ht="12.75">
      <c r="A95" s="57"/>
      <c r="B95" s="76">
        <v>1553</v>
      </c>
      <c r="C95" s="116" t="s">
        <v>40</v>
      </c>
      <c r="D95" s="74"/>
      <c r="E95" s="42"/>
      <c r="F95" s="32" t="s">
        <v>175</v>
      </c>
      <c r="G95" s="32">
        <v>360</v>
      </c>
      <c r="H95" s="128">
        <f>G95+G96+G97</f>
        <v>360</v>
      </c>
    </row>
    <row r="96" spans="1:8" ht="12.75">
      <c r="A96" s="57"/>
      <c r="B96" s="76"/>
      <c r="C96" s="116" t="s">
        <v>3</v>
      </c>
      <c r="D96" s="129"/>
      <c r="E96" s="42"/>
      <c r="F96" s="32"/>
      <c r="G96" s="32"/>
      <c r="H96" s="128"/>
    </row>
    <row r="97" spans="1:8" ht="12.75">
      <c r="A97" s="56"/>
      <c r="B97" s="115"/>
      <c r="C97" s="116"/>
      <c r="D97" s="28"/>
      <c r="E97" s="31"/>
      <c r="F97" s="32"/>
      <c r="G97" s="32"/>
      <c r="H97" s="104"/>
    </row>
    <row r="98" spans="1:8" ht="12.75">
      <c r="A98" s="56"/>
      <c r="B98" s="76">
        <v>1855</v>
      </c>
      <c r="C98" s="116" t="s">
        <v>84</v>
      </c>
      <c r="D98" s="28"/>
      <c r="E98" s="42"/>
      <c r="F98" s="32" t="s">
        <v>176</v>
      </c>
      <c r="G98" s="32">
        <v>1440</v>
      </c>
      <c r="H98" s="104">
        <f>G98+G99</f>
        <v>1440</v>
      </c>
    </row>
    <row r="99" spans="1:8" ht="12.75">
      <c r="A99" s="56"/>
      <c r="B99" s="76"/>
      <c r="C99" s="116" t="s">
        <v>3</v>
      </c>
      <c r="D99" s="28"/>
      <c r="E99" s="42"/>
      <c r="F99" s="32"/>
      <c r="G99" s="32"/>
      <c r="H99" s="104"/>
    </row>
    <row r="100" spans="1:9" ht="12.75">
      <c r="A100" s="56"/>
      <c r="B100" s="76"/>
      <c r="C100" s="116"/>
      <c r="D100" s="120"/>
      <c r="E100" s="42"/>
      <c r="F100" s="32"/>
      <c r="G100" s="32"/>
      <c r="H100" s="104"/>
      <c r="I100" s="5" t="e">
        <f>#REF!+#REF!+#REF!+#REF!</f>
        <v>#REF!</v>
      </c>
    </row>
    <row r="101" spans="1:8" ht="12.75">
      <c r="A101" s="56"/>
      <c r="B101" s="76">
        <v>1856</v>
      </c>
      <c r="C101" s="116" t="s">
        <v>85</v>
      </c>
      <c r="D101" s="28"/>
      <c r="E101" s="42"/>
      <c r="F101" s="32" t="s">
        <v>177</v>
      </c>
      <c r="G101" s="32">
        <v>1440</v>
      </c>
      <c r="H101" s="104">
        <f>G101+G102</f>
        <v>1440</v>
      </c>
    </row>
    <row r="102" spans="1:8" ht="12.75">
      <c r="A102" s="56"/>
      <c r="B102" s="76"/>
      <c r="C102" s="116" t="s">
        <v>3</v>
      </c>
      <c r="D102" s="28"/>
      <c r="E102" s="42"/>
      <c r="F102" s="32"/>
      <c r="G102" s="32"/>
      <c r="H102" s="104"/>
    </row>
    <row r="103" spans="1:8" ht="12.75">
      <c r="A103" s="56"/>
      <c r="B103" s="76"/>
      <c r="C103" s="116"/>
      <c r="D103" s="28"/>
      <c r="E103" s="42"/>
      <c r="F103" s="32"/>
      <c r="G103" s="32"/>
      <c r="H103" s="104"/>
    </row>
    <row r="104" spans="1:8" ht="12.75">
      <c r="A104" s="56"/>
      <c r="B104" s="129">
        <v>2214</v>
      </c>
      <c r="C104" s="116" t="s">
        <v>89</v>
      </c>
      <c r="D104" s="28"/>
      <c r="E104" s="42"/>
      <c r="F104" s="32" t="s">
        <v>178</v>
      </c>
      <c r="G104" s="32">
        <v>480</v>
      </c>
      <c r="H104" s="104">
        <f>G104+G105</f>
        <v>480</v>
      </c>
    </row>
    <row r="105" spans="1:8" ht="12.75">
      <c r="A105" s="56"/>
      <c r="B105" s="129"/>
      <c r="C105" s="116" t="s">
        <v>90</v>
      </c>
      <c r="D105" s="6"/>
      <c r="E105" s="42"/>
      <c r="F105" s="32"/>
      <c r="G105" s="32"/>
      <c r="H105" s="104"/>
    </row>
    <row r="106" spans="1:8" ht="12.75">
      <c r="A106" s="56"/>
      <c r="B106" s="129"/>
      <c r="C106" s="116"/>
      <c r="D106" s="28"/>
      <c r="E106" s="42"/>
      <c r="F106" s="32"/>
      <c r="G106" s="32"/>
      <c r="H106" s="104"/>
    </row>
    <row r="107" spans="1:8" ht="12.75">
      <c r="A107" s="56"/>
      <c r="B107" s="115">
        <v>3123</v>
      </c>
      <c r="C107" s="116" t="s">
        <v>91</v>
      </c>
      <c r="D107" s="28"/>
      <c r="E107" s="42"/>
      <c r="F107" s="32" t="s">
        <v>179</v>
      </c>
      <c r="G107" s="32">
        <v>1920</v>
      </c>
      <c r="H107" s="104">
        <f>G107+G108</f>
        <v>1920</v>
      </c>
    </row>
    <row r="108" spans="1:8" ht="12.75">
      <c r="A108" s="56"/>
      <c r="B108" s="115"/>
      <c r="C108" s="116" t="s">
        <v>92</v>
      </c>
      <c r="D108" s="6"/>
      <c r="E108" s="42"/>
      <c r="F108" s="32"/>
      <c r="G108" s="32"/>
      <c r="H108" s="104"/>
    </row>
    <row r="109" spans="1:8" ht="12.75">
      <c r="A109" s="56"/>
      <c r="B109" s="115"/>
      <c r="C109" s="116"/>
      <c r="D109" s="28"/>
      <c r="E109" s="42"/>
      <c r="F109" s="32"/>
      <c r="G109" s="32"/>
      <c r="H109" s="104"/>
    </row>
    <row r="110" spans="1:8" ht="12.75">
      <c r="A110" s="56"/>
      <c r="B110" s="129">
        <v>2192</v>
      </c>
      <c r="C110" s="134" t="s">
        <v>95</v>
      </c>
      <c r="D110" s="120"/>
      <c r="E110" s="42"/>
      <c r="F110" s="69" t="s">
        <v>180</v>
      </c>
      <c r="G110" s="69">
        <v>120</v>
      </c>
      <c r="H110" s="128">
        <f>G110+G111</f>
        <v>120</v>
      </c>
    </row>
    <row r="111" spans="1:8" ht="12.75">
      <c r="A111" s="56"/>
      <c r="B111" s="129"/>
      <c r="C111" s="134" t="s">
        <v>42</v>
      </c>
      <c r="D111" s="28"/>
      <c r="E111" s="42"/>
      <c r="F111" s="69"/>
      <c r="G111" s="69"/>
      <c r="H111" s="128"/>
    </row>
    <row r="112" spans="1:8" ht="12.75">
      <c r="A112" s="56"/>
      <c r="B112" s="129"/>
      <c r="C112" s="134"/>
      <c r="D112" s="28"/>
      <c r="E112" s="42"/>
      <c r="F112" s="69"/>
      <c r="G112" s="69"/>
      <c r="H112" s="128"/>
    </row>
    <row r="113" spans="1:8" ht="12.75">
      <c r="A113" s="56"/>
      <c r="B113" s="80">
        <v>3535</v>
      </c>
      <c r="C113" s="75" t="s">
        <v>123</v>
      </c>
      <c r="D113" s="28"/>
      <c r="E113" s="42"/>
      <c r="F113" s="51" t="s">
        <v>181</v>
      </c>
      <c r="G113" s="59">
        <v>120</v>
      </c>
      <c r="H113" s="128">
        <f>G113+G114</f>
        <v>120</v>
      </c>
    </row>
    <row r="114" spans="1:8" ht="12.75">
      <c r="A114" s="56"/>
      <c r="B114" s="80"/>
      <c r="C114" s="75" t="s">
        <v>124</v>
      </c>
      <c r="D114" s="28"/>
      <c r="E114" s="42"/>
      <c r="F114" s="51"/>
      <c r="G114" s="59"/>
      <c r="H114" s="58"/>
    </row>
    <row r="115" spans="1:8" ht="12.75">
      <c r="A115" s="56"/>
      <c r="B115" s="129"/>
      <c r="C115" s="134"/>
      <c r="D115" s="50"/>
      <c r="E115" s="42"/>
      <c r="F115" s="69"/>
      <c r="G115" s="59"/>
      <c r="H115" s="128"/>
    </row>
    <row r="116" spans="1:8" ht="12.75">
      <c r="A116" s="56"/>
      <c r="B116" s="129">
        <v>3537</v>
      </c>
      <c r="C116" s="134" t="s">
        <v>45</v>
      </c>
      <c r="D116" s="50"/>
      <c r="E116" s="50"/>
      <c r="F116" s="69" t="s">
        <v>182</v>
      </c>
      <c r="G116" s="59">
        <v>960</v>
      </c>
      <c r="H116" s="128">
        <f>G116+G117</f>
        <v>960</v>
      </c>
    </row>
    <row r="117" spans="1:8" ht="12.75">
      <c r="A117" s="56"/>
      <c r="B117" s="129"/>
      <c r="C117" s="116" t="s">
        <v>100</v>
      </c>
      <c r="D117" s="41"/>
      <c r="E117" s="42"/>
      <c r="F117" s="69"/>
      <c r="G117" s="59"/>
      <c r="H117" s="128"/>
    </row>
    <row r="118" spans="1:8" ht="13.5" thickBot="1">
      <c r="A118" s="56"/>
      <c r="B118" s="115"/>
      <c r="C118" s="116"/>
      <c r="D118" s="28"/>
      <c r="E118" s="42"/>
      <c r="F118" s="32"/>
      <c r="G118" s="32"/>
      <c r="H118" s="104"/>
    </row>
    <row r="119" spans="1:8" ht="13.5" thickBot="1">
      <c r="A119" s="81"/>
      <c r="B119" s="83"/>
      <c r="C119" s="83" t="s">
        <v>46</v>
      </c>
      <c r="D119" s="84"/>
      <c r="E119" s="85"/>
      <c r="F119" s="86"/>
      <c r="G119" s="87">
        <f>SUM(G11:G118)</f>
        <v>106690</v>
      </c>
      <c r="H119" s="135">
        <f>SUM(H11:H118)</f>
        <v>106690</v>
      </c>
    </row>
    <row r="120" spans="5:8" ht="12.75">
      <c r="E120" s="6"/>
      <c r="F120" s="7"/>
      <c r="G120" s="7"/>
      <c r="H120" s="8"/>
    </row>
    <row r="121" spans="5:8" ht="12.75">
      <c r="E121" s="6"/>
      <c r="F121" s="7"/>
      <c r="G121" s="7" t="s">
        <v>103</v>
      </c>
      <c r="H121" s="8"/>
    </row>
    <row r="122" spans="4:8" ht="12.75">
      <c r="D122" s="6"/>
      <c r="E122" s="7"/>
      <c r="F122" s="7"/>
      <c r="G122" s="7" t="s">
        <v>104</v>
      </c>
      <c r="H122" s="173"/>
    </row>
    <row r="123" spans="4:8" ht="12.75">
      <c r="D123" s="6"/>
      <c r="H123" s="8"/>
    </row>
    <row r="124" spans="6:8" ht="12.75">
      <c r="F124" s="136"/>
      <c r="G124" s="99"/>
      <c r="H124" s="5"/>
    </row>
    <row r="125" spans="5:8" ht="12.75">
      <c r="E125" s="38"/>
      <c r="F125" s="136"/>
      <c r="G125" s="99"/>
      <c r="H125" s="5"/>
    </row>
    <row r="126" spans="5:8" ht="15">
      <c r="E126" s="38"/>
      <c r="F126" s="136"/>
      <c r="G126" s="208"/>
      <c r="H126" s="5"/>
    </row>
    <row r="127" spans="5:8" ht="12.75">
      <c r="E127" s="38"/>
      <c r="H127" s="8"/>
    </row>
    <row r="128" ht="12.75">
      <c r="E128" s="38"/>
    </row>
    <row r="129" spans="5:8" ht="12.75">
      <c r="E129" s="38"/>
      <c r="H129" s="8"/>
    </row>
    <row r="134" ht="12.75">
      <c r="G134" s="3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2015-12-23T11:12:12Z</cp:lastPrinted>
  <dcterms:created xsi:type="dcterms:W3CDTF">2015-12-23T08:42:12Z</dcterms:created>
  <dcterms:modified xsi:type="dcterms:W3CDTF">2016-11-03T10:25:20Z</dcterms:modified>
  <cp:category/>
  <cp:version/>
  <cp:contentType/>
  <cp:contentStatus/>
</cp:coreProperties>
</file>